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19. JORNADA AYUDAS 2018\Documentos pendrive\"/>
    </mc:Choice>
  </mc:AlternateContent>
  <bookViews>
    <workbookView xWindow="-11235" yWindow="330" windowWidth="28800" windowHeight="12135" activeTab="4"/>
  </bookViews>
  <sheets>
    <sheet name="OBJETIVOS" sheetId="4" r:id="rId1"/>
    <sheet name="PROGRAMA DE TRABAJO I" sheetId="5" r:id="rId2"/>
    <sheet name="PROGRAMA DE TRABAJO II" sheetId="6" r:id="rId3"/>
    <sheet name="CRONOGRAMA" sheetId="7" r:id="rId4"/>
    <sheet name="Info Presupuesto" sheetId="8" r:id="rId5"/>
    <sheet name="PRESUPUESTO A, DENTRO O FOREST" sheetId="1" r:id="rId6"/>
    <sheet name="PRESUPUESTO B, FUERA Y NO FORES" sheetId="3" r:id="rId7"/>
  </sheets>
  <definedNames>
    <definedName name="_xlnm.Print_Area" localSheetId="5">'PRESUPUESTO A, DENTRO O FOREST'!$A$16:$N$48</definedName>
    <definedName name="_xlnm.Print_Area" localSheetId="6">'PRESUPUESTO B, FUERA Y NO FORES'!$A$16:$N$52</definedName>
  </definedNames>
  <calcPr calcId="152511"/>
</workbook>
</file>

<file path=xl/calcChain.xml><?xml version="1.0" encoding="utf-8"?>
<calcChain xmlns="http://schemas.openxmlformats.org/spreadsheetml/2006/main">
  <c r="AB43" i="3" l="1"/>
  <c r="AA43" i="3"/>
  <c r="Y43" i="3"/>
  <c r="X43" i="3"/>
  <c r="V43" i="3"/>
  <c r="U43" i="3"/>
  <c r="S43" i="3"/>
  <c r="R43" i="3"/>
  <c r="P43" i="3"/>
  <c r="O43" i="3"/>
  <c r="M43" i="3"/>
  <c r="L43" i="3"/>
  <c r="J43" i="3"/>
  <c r="I43" i="3"/>
  <c r="G43" i="3"/>
  <c r="F43" i="3"/>
  <c r="AB42" i="3"/>
  <c r="AA42" i="3"/>
  <c r="Y42" i="3"/>
  <c r="X42" i="3"/>
  <c r="V42" i="3"/>
  <c r="U42" i="3"/>
  <c r="S42" i="3"/>
  <c r="R42" i="3"/>
  <c r="P42" i="3"/>
  <c r="O42" i="3"/>
  <c r="M42" i="3"/>
  <c r="L42" i="3"/>
  <c r="J42" i="3"/>
  <c r="I42" i="3"/>
  <c r="G42" i="3"/>
  <c r="F42" i="3"/>
  <c r="K39" i="3"/>
  <c r="W39" i="3" s="1"/>
  <c r="H39" i="3"/>
  <c r="T39" i="3" s="1"/>
  <c r="E39" i="3"/>
  <c r="Q39" i="3" s="1"/>
  <c r="AC39" i="3" s="1"/>
  <c r="D39" i="3"/>
  <c r="B39" i="3" s="1"/>
  <c r="N39" i="3" s="1"/>
  <c r="Z39" i="3" s="1"/>
  <c r="K38" i="3"/>
  <c r="H38" i="3"/>
  <c r="E38" i="3"/>
  <c r="D38" i="3"/>
  <c r="B38" i="3" s="1"/>
  <c r="K37" i="3"/>
  <c r="W37" i="3" s="1"/>
  <c r="H37" i="3"/>
  <c r="T37" i="3" s="1"/>
  <c r="E37" i="3"/>
  <c r="Q37" i="3" s="1"/>
  <c r="AC37" i="3" s="1"/>
  <c r="D37" i="3"/>
  <c r="B37" i="3" s="1"/>
  <c r="N37" i="3" s="1"/>
  <c r="Z37" i="3" s="1"/>
  <c r="AC36" i="3"/>
  <c r="Z36" i="3"/>
  <c r="W36" i="3"/>
  <c r="T36" i="3"/>
  <c r="Q36" i="3"/>
  <c r="N36" i="3"/>
  <c r="K36" i="3"/>
  <c r="H36" i="3"/>
  <c r="H42" i="3" s="1"/>
  <c r="E36" i="3"/>
  <c r="D36" i="3"/>
  <c r="AB35" i="3"/>
  <c r="AA35" i="3"/>
  <c r="Y35" i="3"/>
  <c r="X35" i="3"/>
  <c r="V35" i="3"/>
  <c r="U35" i="3"/>
  <c r="S35" i="3"/>
  <c r="R35" i="3"/>
  <c r="P35" i="3"/>
  <c r="O35" i="3"/>
  <c r="M35" i="3"/>
  <c r="L35" i="3"/>
  <c r="J35" i="3"/>
  <c r="I35" i="3"/>
  <c r="G35" i="3"/>
  <c r="F35" i="3"/>
  <c r="AC32" i="3"/>
  <c r="Z32" i="3"/>
  <c r="W32" i="3"/>
  <c r="T32" i="3"/>
  <c r="Q32" i="3"/>
  <c r="N32" i="3"/>
  <c r="K32" i="3"/>
  <c r="H32" i="3"/>
  <c r="E32" i="3"/>
  <c r="D32" i="3"/>
  <c r="B32" i="3" s="1"/>
  <c r="AC29" i="3"/>
  <c r="Z29" i="3"/>
  <c r="W29" i="3"/>
  <c r="T29" i="3"/>
  <c r="Q29" i="3"/>
  <c r="N29" i="3"/>
  <c r="K29" i="3"/>
  <c r="H29" i="3"/>
  <c r="E29" i="3"/>
  <c r="D29" i="3"/>
  <c r="B29" i="3" s="1"/>
  <c r="AC28" i="3"/>
  <c r="Z28" i="3"/>
  <c r="W28" i="3"/>
  <c r="T28" i="3"/>
  <c r="Q28" i="3"/>
  <c r="N28" i="3"/>
  <c r="K28" i="3"/>
  <c r="H28" i="3"/>
  <c r="E28" i="3"/>
  <c r="B28" i="3" s="1"/>
  <c r="D28" i="3"/>
  <c r="AC27" i="3"/>
  <c r="Z27" i="3"/>
  <c r="W27" i="3"/>
  <c r="T27" i="3"/>
  <c r="Q27" i="3"/>
  <c r="N27" i="3"/>
  <c r="K27" i="3"/>
  <c r="H27" i="3"/>
  <c r="E27" i="3"/>
  <c r="D27" i="3"/>
  <c r="AC26" i="3"/>
  <c r="Z26" i="3"/>
  <c r="W26" i="3"/>
  <c r="T26" i="3"/>
  <c r="Q26" i="3"/>
  <c r="N26" i="3"/>
  <c r="K26" i="3"/>
  <c r="H26" i="3"/>
  <c r="E26" i="3"/>
  <c r="D26" i="3"/>
  <c r="B26" i="3"/>
  <c r="AC25" i="3"/>
  <c r="Z25" i="3"/>
  <c r="W25" i="3"/>
  <c r="T25" i="3"/>
  <c r="Q25" i="3"/>
  <c r="N25" i="3"/>
  <c r="K25" i="3"/>
  <c r="H25" i="3"/>
  <c r="E25" i="3"/>
  <c r="D25" i="3"/>
  <c r="AC24" i="3"/>
  <c r="Z24" i="3"/>
  <c r="W24" i="3"/>
  <c r="T24" i="3"/>
  <c r="Q24" i="3"/>
  <c r="N24" i="3"/>
  <c r="K24" i="3"/>
  <c r="H24" i="3"/>
  <c r="E24" i="3"/>
  <c r="D24" i="3"/>
  <c r="AB23" i="3"/>
  <c r="AA23" i="3"/>
  <c r="Y23" i="3"/>
  <c r="X23" i="3"/>
  <c r="V23" i="3"/>
  <c r="U23" i="3"/>
  <c r="S23" i="3"/>
  <c r="R23" i="3"/>
  <c r="P23" i="3"/>
  <c r="O23" i="3"/>
  <c r="M23" i="3"/>
  <c r="L23" i="3"/>
  <c r="J23" i="3"/>
  <c r="I23" i="3"/>
  <c r="G23" i="3"/>
  <c r="F23" i="3"/>
  <c r="AC20" i="3"/>
  <c r="Z20" i="3"/>
  <c r="W20" i="3"/>
  <c r="T20" i="3"/>
  <c r="Q20" i="3"/>
  <c r="N20" i="3"/>
  <c r="K20" i="3"/>
  <c r="H20" i="3"/>
  <c r="E20" i="3"/>
  <c r="D20" i="3"/>
  <c r="AC19" i="3"/>
  <c r="AC43" i="3" s="1"/>
  <c r="Z19" i="3"/>
  <c r="Z43" i="3" s="1"/>
  <c r="W19" i="3"/>
  <c r="W43" i="3" s="1"/>
  <c r="T19" i="3"/>
  <c r="T43" i="3" s="1"/>
  <c r="Q19" i="3"/>
  <c r="Q43" i="3" s="1"/>
  <c r="N19" i="3"/>
  <c r="N43" i="3" s="1"/>
  <c r="K19" i="3"/>
  <c r="K43" i="3" s="1"/>
  <c r="H19" i="3"/>
  <c r="H43" i="3" s="1"/>
  <c r="E19" i="3"/>
  <c r="E43" i="3" s="1"/>
  <c r="D19" i="3"/>
  <c r="D43" i="3" s="1"/>
  <c r="AC18" i="3"/>
  <c r="Z18" i="3"/>
  <c r="W18" i="3"/>
  <c r="T18" i="3"/>
  <c r="Q18" i="3"/>
  <c r="N18" i="3"/>
  <c r="K18" i="3"/>
  <c r="H18" i="3"/>
  <c r="E18" i="3"/>
  <c r="D18" i="3"/>
  <c r="AC17" i="3"/>
  <c r="AC23" i="3" s="1"/>
  <c r="Z17" i="3"/>
  <c r="W17" i="3"/>
  <c r="T17" i="3"/>
  <c r="Q17" i="3"/>
  <c r="Q23" i="3" s="1"/>
  <c r="N17" i="3"/>
  <c r="K17" i="3"/>
  <c r="H17" i="3"/>
  <c r="E17" i="3"/>
  <c r="E23" i="3" s="1"/>
  <c r="D17" i="3"/>
  <c r="B17" i="3" s="1"/>
  <c r="L12" i="3"/>
  <c r="L11" i="3"/>
  <c r="L10" i="3"/>
  <c r="L9" i="3"/>
  <c r="Y21" i="3" s="1"/>
  <c r="Z33" i="3" l="1"/>
  <c r="Z34" i="3" s="1"/>
  <c r="E35" i="3"/>
  <c r="Q35" i="3"/>
  <c r="AC35" i="3"/>
  <c r="N23" i="3"/>
  <c r="N21" i="3" s="1"/>
  <c r="Z23" i="3"/>
  <c r="H35" i="3"/>
  <c r="T35" i="3"/>
  <c r="D42" i="3"/>
  <c r="D41" i="3" s="1"/>
  <c r="K23" i="3"/>
  <c r="W23" i="3"/>
  <c r="B20" i="3"/>
  <c r="H33" i="3"/>
  <c r="H34" i="3" s="1"/>
  <c r="K35" i="3"/>
  <c r="W35" i="3"/>
  <c r="Y33" i="3"/>
  <c r="R33" i="3"/>
  <c r="H23" i="3"/>
  <c r="T23" i="3"/>
  <c r="B19" i="3"/>
  <c r="B27" i="3"/>
  <c r="D35" i="3"/>
  <c r="N35" i="3"/>
  <c r="Z35" i="3"/>
  <c r="Y22" i="3"/>
  <c r="AC30" i="3"/>
  <c r="AC33" i="3" s="1"/>
  <c r="AA30" i="3"/>
  <c r="AA33" i="3" s="1"/>
  <c r="Y30" i="3"/>
  <c r="W30" i="3"/>
  <c r="W33" i="3" s="1"/>
  <c r="W34" i="3" s="1"/>
  <c r="U30" i="3"/>
  <c r="U33" i="3" s="1"/>
  <c r="S30" i="3"/>
  <c r="S33" i="3" s="1"/>
  <c r="Q30" i="3"/>
  <c r="Q33" i="3" s="1"/>
  <c r="Q34" i="3" s="1"/>
  <c r="O30" i="3"/>
  <c r="O33" i="3" s="1"/>
  <c r="M30" i="3"/>
  <c r="M33" i="3" s="1"/>
  <c r="K30" i="3"/>
  <c r="K33" i="3" s="1"/>
  <c r="K34" i="3" s="1"/>
  <c r="I30" i="3"/>
  <c r="I33" i="3" s="1"/>
  <c r="G30" i="3"/>
  <c r="G33" i="3" s="1"/>
  <c r="E30" i="3"/>
  <c r="E33" i="3" s="1"/>
  <c r="E34" i="3" s="1"/>
  <c r="AB30" i="3"/>
  <c r="AB33" i="3" s="1"/>
  <c r="Z30" i="3"/>
  <c r="Z31" i="3" s="1"/>
  <c r="X30" i="3"/>
  <c r="X33" i="3" s="1"/>
  <c r="V30" i="3"/>
  <c r="V33" i="3" s="1"/>
  <c r="T30" i="3"/>
  <c r="T31" i="3" s="1"/>
  <c r="R30" i="3"/>
  <c r="P30" i="3"/>
  <c r="P33" i="3" s="1"/>
  <c r="N30" i="3"/>
  <c r="N31" i="3" s="1"/>
  <c r="L30" i="3"/>
  <c r="L33" i="3" s="1"/>
  <c r="J30" i="3"/>
  <c r="J33" i="3" s="1"/>
  <c r="H30" i="3"/>
  <c r="H31" i="3" s="1"/>
  <c r="F30" i="3"/>
  <c r="F33" i="3" s="1"/>
  <c r="AC22" i="3"/>
  <c r="AC21" i="3"/>
  <c r="G21" i="3"/>
  <c r="K21" i="3"/>
  <c r="O21" i="3"/>
  <c r="S21" i="3"/>
  <c r="W21" i="3"/>
  <c r="AA21" i="3"/>
  <c r="J21" i="3"/>
  <c r="P21" i="3"/>
  <c r="V21" i="3"/>
  <c r="AB21" i="3"/>
  <c r="B35" i="3"/>
  <c r="B18" i="3"/>
  <c r="D23" i="3"/>
  <c r="H21" i="3"/>
  <c r="H22" i="3"/>
  <c r="T21" i="3"/>
  <c r="T22" i="3"/>
  <c r="Z21" i="3"/>
  <c r="E21" i="3"/>
  <c r="I21" i="3"/>
  <c r="M21" i="3"/>
  <c r="Q21" i="3"/>
  <c r="Q22" i="3" s="1"/>
  <c r="U21" i="3"/>
  <c r="F21" i="3"/>
  <c r="L21" i="3"/>
  <c r="R21" i="3"/>
  <c r="X21" i="3"/>
  <c r="B24" i="3"/>
  <c r="AB40" i="3"/>
  <c r="AB41" i="3" s="1"/>
  <c r="X40" i="3"/>
  <c r="X41" i="3" s="1"/>
  <c r="V40" i="3"/>
  <c r="V41" i="3" s="1"/>
  <c r="R40" i="3"/>
  <c r="R41" i="3" s="1"/>
  <c r="P40" i="3"/>
  <c r="P41" i="3" s="1"/>
  <c r="L40" i="3"/>
  <c r="L41" i="3" s="1"/>
  <c r="J40" i="3"/>
  <c r="J41" i="3" s="1"/>
  <c r="F40" i="3"/>
  <c r="F41" i="3" s="1"/>
  <c r="AA40" i="3"/>
  <c r="AA41" i="3" s="1"/>
  <c r="Y40" i="3"/>
  <c r="Y41" i="3" s="1"/>
  <c r="U40" i="3"/>
  <c r="U41" i="3" s="1"/>
  <c r="S40" i="3"/>
  <c r="S41" i="3" s="1"/>
  <c r="O40" i="3"/>
  <c r="O41" i="3" s="1"/>
  <c r="M40" i="3"/>
  <c r="M41" i="3" s="1"/>
  <c r="I40" i="3"/>
  <c r="I41" i="3" s="1"/>
  <c r="G40" i="3"/>
  <c r="G41" i="3" s="1"/>
  <c r="D46" i="3"/>
  <c r="B43" i="3"/>
  <c r="H46" i="3"/>
  <c r="B25" i="3"/>
  <c r="B49" i="3" s="1"/>
  <c r="E31" i="3"/>
  <c r="Q31" i="3"/>
  <c r="B36" i="3"/>
  <c r="E42" i="3"/>
  <c r="K42" i="3"/>
  <c r="Q42" i="3"/>
  <c r="W42" i="3"/>
  <c r="AC42" i="3"/>
  <c r="F46" i="3"/>
  <c r="I46" i="3"/>
  <c r="L46" i="3"/>
  <c r="O46" i="3"/>
  <c r="R46" i="3"/>
  <c r="U46" i="3"/>
  <c r="X46" i="3"/>
  <c r="AA46" i="3"/>
  <c r="D40" i="3"/>
  <c r="B42" i="3"/>
  <c r="H40" i="3"/>
  <c r="H41" i="3"/>
  <c r="N42" i="3"/>
  <c r="T42" i="3"/>
  <c r="Z42" i="3"/>
  <c r="G46" i="3"/>
  <c r="J46" i="3"/>
  <c r="M46" i="3"/>
  <c r="P46" i="3"/>
  <c r="S46" i="3"/>
  <c r="V46" i="3"/>
  <c r="Y46" i="3"/>
  <c r="AB46" i="3"/>
  <c r="E18" i="1"/>
  <c r="E19" i="1"/>
  <c r="E20" i="1"/>
  <c r="E17" i="1"/>
  <c r="AC31" i="3" l="1"/>
  <c r="W31" i="3"/>
  <c r="AC34" i="3"/>
  <c r="K31" i="3"/>
  <c r="B23" i="3"/>
  <c r="N33" i="3"/>
  <c r="N34" i="3" s="1"/>
  <c r="T33" i="3"/>
  <c r="T34" i="3" s="1"/>
  <c r="T40" i="3"/>
  <c r="T41" i="3"/>
  <c r="T45" i="3" s="1"/>
  <c r="H45" i="3"/>
  <c r="W40" i="3"/>
  <c r="W41" i="3" s="1"/>
  <c r="K40" i="3"/>
  <c r="K41" i="3" s="1"/>
  <c r="T46" i="3"/>
  <c r="X22" i="3"/>
  <c r="L22" i="3"/>
  <c r="U22" i="3"/>
  <c r="M22" i="3"/>
  <c r="W46" i="3"/>
  <c r="K46" i="3"/>
  <c r="D21" i="3"/>
  <c r="D22" i="3" s="1"/>
  <c r="V22" i="3"/>
  <c r="J22" i="3"/>
  <c r="O22" i="3"/>
  <c r="G22" i="3"/>
  <c r="E22" i="3"/>
  <c r="L34" i="3"/>
  <c r="L31" i="3"/>
  <c r="P34" i="3"/>
  <c r="P31" i="3"/>
  <c r="X34" i="3"/>
  <c r="X45" i="3" s="1"/>
  <c r="X31" i="3"/>
  <c r="AB34" i="3"/>
  <c r="AB31" i="3"/>
  <c r="G34" i="3"/>
  <c r="G31" i="3"/>
  <c r="O34" i="3"/>
  <c r="O31" i="3"/>
  <c r="S34" i="3"/>
  <c r="S31" i="3"/>
  <c r="AA34" i="3"/>
  <c r="AA31" i="3"/>
  <c r="Z40" i="3"/>
  <c r="Z41" i="3" s="1"/>
  <c r="N40" i="3"/>
  <c r="B40" i="3"/>
  <c r="B41" i="3" s="1"/>
  <c r="AC40" i="3"/>
  <c r="AC41" i="3" s="1"/>
  <c r="AC45" i="3" s="1"/>
  <c r="Q40" i="3"/>
  <c r="Q41" i="3" s="1"/>
  <c r="Q45" i="3" s="1"/>
  <c r="E40" i="3"/>
  <c r="E44" i="3" s="1"/>
  <c r="Z46" i="3"/>
  <c r="N46" i="3"/>
  <c r="L45" i="3"/>
  <c r="R22" i="3"/>
  <c r="F44" i="3"/>
  <c r="F22" i="3"/>
  <c r="I22" i="3"/>
  <c r="AC46" i="3"/>
  <c r="Q46" i="3"/>
  <c r="E46" i="3"/>
  <c r="B46" i="3" s="1"/>
  <c r="Z22" i="3"/>
  <c r="N22" i="3"/>
  <c r="H44" i="3"/>
  <c r="B33" i="3"/>
  <c r="B34" i="3" s="1"/>
  <c r="AB44" i="3"/>
  <c r="AB22" i="3"/>
  <c r="P44" i="3"/>
  <c r="P22" i="3"/>
  <c r="AA44" i="3"/>
  <c r="AA22" i="3"/>
  <c r="S44" i="3"/>
  <c r="S22" i="3"/>
  <c r="K44" i="3"/>
  <c r="AC44" i="3"/>
  <c r="W22" i="3"/>
  <c r="K22" i="3"/>
  <c r="F34" i="3"/>
  <c r="F31" i="3"/>
  <c r="D30" i="3"/>
  <c r="D33" i="3" s="1"/>
  <c r="J34" i="3"/>
  <c r="J31" i="3"/>
  <c r="R34" i="3"/>
  <c r="R45" i="3" s="1"/>
  <c r="R31" i="3"/>
  <c r="V34" i="3"/>
  <c r="V31" i="3"/>
  <c r="I34" i="3"/>
  <c r="I45" i="3" s="1"/>
  <c r="I31" i="3"/>
  <c r="M34" i="3"/>
  <c r="M31" i="3"/>
  <c r="U34" i="3"/>
  <c r="U45" i="3" s="1"/>
  <c r="U31" i="3"/>
  <c r="Y31" i="3"/>
  <c r="E30" i="1"/>
  <c r="D30" i="1"/>
  <c r="B30" i="1" s="1"/>
  <c r="G45" i="3" l="1"/>
  <c r="M45" i="3"/>
  <c r="V45" i="3"/>
  <c r="J45" i="3"/>
  <c r="Q44" i="3"/>
  <c r="N44" i="3"/>
  <c r="F45" i="3"/>
  <c r="T44" i="3"/>
  <c r="Z45" i="3"/>
  <c r="W44" i="3"/>
  <c r="K45" i="3"/>
  <c r="W45" i="3"/>
  <c r="AA45" i="3"/>
  <c r="O45" i="3"/>
  <c r="AB45" i="3"/>
  <c r="P45" i="3"/>
  <c r="S45" i="3"/>
  <c r="C50" i="3"/>
  <c r="C46" i="3"/>
  <c r="C43" i="3"/>
  <c r="C35" i="3"/>
  <c r="C23" i="3"/>
  <c r="C42" i="3"/>
  <c r="R44" i="3"/>
  <c r="J44" i="3"/>
  <c r="V44" i="3"/>
  <c r="B22" i="3"/>
  <c r="Z44" i="3"/>
  <c r="Y34" i="3"/>
  <c r="Y45" i="3" s="1"/>
  <c r="Y44" i="3"/>
  <c r="D31" i="3"/>
  <c r="B31" i="3" s="1"/>
  <c r="B30" i="3"/>
  <c r="B47" i="3" s="1"/>
  <c r="D34" i="3"/>
  <c r="D45" i="3" s="1"/>
  <c r="I44" i="3"/>
  <c r="E41" i="3"/>
  <c r="E45" i="3" s="1"/>
  <c r="N41" i="3"/>
  <c r="N45" i="3" s="1"/>
  <c r="G44" i="3"/>
  <c r="O44" i="3"/>
  <c r="D44" i="3"/>
  <c r="B44" i="3" s="1"/>
  <c r="B21" i="3"/>
  <c r="M44" i="3"/>
  <c r="U44" i="3"/>
  <c r="L44" i="3"/>
  <c r="X44" i="3"/>
  <c r="F33" i="1"/>
  <c r="G33" i="1"/>
  <c r="I33" i="1"/>
  <c r="J33" i="1"/>
  <c r="L33" i="1"/>
  <c r="M33" i="1"/>
  <c r="O33" i="1"/>
  <c r="P33" i="1"/>
  <c r="R33" i="1"/>
  <c r="S33" i="1"/>
  <c r="U33" i="1"/>
  <c r="V33" i="1"/>
  <c r="X33" i="1"/>
  <c r="Y33" i="1"/>
  <c r="AA33" i="1"/>
  <c r="AB33" i="1"/>
  <c r="L12" i="1"/>
  <c r="L11" i="1"/>
  <c r="G28" i="1" s="1"/>
  <c r="L10" i="1"/>
  <c r="L9" i="1"/>
  <c r="G31" i="1" l="1"/>
  <c r="C44" i="3"/>
  <c r="C49" i="3"/>
  <c r="B45" i="3"/>
  <c r="C45" i="3" s="1"/>
  <c r="G29" i="1"/>
  <c r="G41" i="1" s="1"/>
  <c r="AB28" i="1"/>
  <c r="Y28" i="1"/>
  <c r="V28" i="1"/>
  <c r="S28" i="1"/>
  <c r="P28" i="1"/>
  <c r="M28" i="1"/>
  <c r="J28" i="1"/>
  <c r="F28" i="1"/>
  <c r="F31" i="1" s="1"/>
  <c r="AA28" i="1"/>
  <c r="X28" i="1"/>
  <c r="U28" i="1"/>
  <c r="R28" i="1"/>
  <c r="O28" i="1"/>
  <c r="L28" i="1"/>
  <c r="I28" i="1"/>
  <c r="I31" i="1" s="1"/>
  <c r="G32" i="1" l="1"/>
  <c r="R29" i="1"/>
  <c r="R41" i="1" s="1"/>
  <c r="R31" i="1"/>
  <c r="S29" i="1"/>
  <c r="S41" i="1" s="1"/>
  <c r="S31" i="1"/>
  <c r="U29" i="1"/>
  <c r="U41" i="1" s="1"/>
  <c r="U31" i="1"/>
  <c r="V29" i="1"/>
  <c r="V41" i="1" s="1"/>
  <c r="V31" i="1"/>
  <c r="X29" i="1"/>
  <c r="X41" i="1" s="1"/>
  <c r="X31" i="1"/>
  <c r="Y29" i="1"/>
  <c r="Y41" i="1" s="1"/>
  <c r="Y31" i="1"/>
  <c r="AA29" i="1"/>
  <c r="AA41" i="1" s="1"/>
  <c r="AA31" i="1"/>
  <c r="AB29" i="1"/>
  <c r="AB41" i="1" s="1"/>
  <c r="AB31" i="1"/>
  <c r="F29" i="1"/>
  <c r="F41" i="1" s="1"/>
  <c r="D28" i="1"/>
  <c r="I29" i="1"/>
  <c r="I41" i="1" s="1"/>
  <c r="J29" i="1"/>
  <c r="J41" i="1" s="1"/>
  <c r="J31" i="1"/>
  <c r="L29" i="1"/>
  <c r="L41" i="1" s="1"/>
  <c r="L31" i="1"/>
  <c r="M29" i="1"/>
  <c r="M41" i="1" s="1"/>
  <c r="M31" i="1"/>
  <c r="O29" i="1"/>
  <c r="O41" i="1" s="1"/>
  <c r="O31" i="1"/>
  <c r="P29" i="1"/>
  <c r="P41" i="1" s="1"/>
  <c r="P31" i="1"/>
  <c r="H25" i="1"/>
  <c r="E25" i="1"/>
  <c r="AB32" i="1" l="1"/>
  <c r="AA32" i="1"/>
  <c r="Y32" i="1"/>
  <c r="X32" i="1"/>
  <c r="V32" i="1"/>
  <c r="U32" i="1"/>
  <c r="S32" i="1"/>
  <c r="R32" i="1"/>
  <c r="P32" i="1"/>
  <c r="O32" i="1"/>
  <c r="M32" i="1"/>
  <c r="L32" i="1"/>
  <c r="J32" i="1"/>
  <c r="I32" i="1"/>
  <c r="F32" i="1"/>
  <c r="D35" i="1"/>
  <c r="E35" i="1"/>
  <c r="Q35" i="1" s="1"/>
  <c r="AC35" i="1" s="1"/>
  <c r="D36" i="1"/>
  <c r="E36" i="1"/>
  <c r="D37" i="1"/>
  <c r="E37" i="1"/>
  <c r="Q37" i="1" s="1"/>
  <c r="AC37" i="1" s="1"/>
  <c r="E34" i="1"/>
  <c r="D34" i="1"/>
  <c r="D23" i="1"/>
  <c r="E23" i="1"/>
  <c r="D24" i="1"/>
  <c r="E24" i="1"/>
  <c r="D25" i="1"/>
  <c r="D26" i="1"/>
  <c r="E26" i="1"/>
  <c r="D27" i="1"/>
  <c r="E27" i="1"/>
  <c r="E22" i="1"/>
  <c r="D22" i="1"/>
  <c r="D18" i="1"/>
  <c r="D19" i="1"/>
  <c r="D20" i="1"/>
  <c r="D17" i="1"/>
  <c r="AB39" i="1"/>
  <c r="AA39" i="1"/>
  <c r="AB38" i="1"/>
  <c r="AA38" i="1"/>
  <c r="AA40" i="1" s="1"/>
  <c r="AC34" i="1"/>
  <c r="AC30" i="1"/>
  <c r="AC27" i="1"/>
  <c r="AC26" i="1"/>
  <c r="AC25" i="1"/>
  <c r="AC24" i="1"/>
  <c r="AC23" i="1"/>
  <c r="AC22" i="1"/>
  <c r="AB21" i="1"/>
  <c r="AB40" i="1" s="1"/>
  <c r="AA21" i="1"/>
  <c r="AC20" i="1"/>
  <c r="AC19" i="1"/>
  <c r="AC39" i="1" s="1"/>
  <c r="AC18" i="1"/>
  <c r="AC17" i="1"/>
  <c r="Y39" i="1"/>
  <c r="X39" i="1"/>
  <c r="X40" i="1" s="1"/>
  <c r="Y38" i="1"/>
  <c r="X38" i="1"/>
  <c r="Z34" i="1"/>
  <c r="Z30" i="1"/>
  <c r="Z27" i="1"/>
  <c r="Z26" i="1"/>
  <c r="Z25" i="1"/>
  <c r="Z24" i="1"/>
  <c r="Z23" i="1"/>
  <c r="Z22" i="1"/>
  <c r="Y21" i="1"/>
  <c r="Y40" i="1" s="1"/>
  <c r="X21" i="1"/>
  <c r="Z20" i="1"/>
  <c r="Z19" i="1"/>
  <c r="Z39" i="1" s="1"/>
  <c r="Z18" i="1"/>
  <c r="Z17" i="1"/>
  <c r="V39" i="1"/>
  <c r="U39" i="1"/>
  <c r="V38" i="1"/>
  <c r="U38" i="1"/>
  <c r="U40" i="1" s="1"/>
  <c r="W34" i="1"/>
  <c r="W30" i="1"/>
  <c r="W27" i="1"/>
  <c r="W26" i="1"/>
  <c r="W25" i="1"/>
  <c r="W24" i="1"/>
  <c r="W23" i="1"/>
  <c r="W22" i="1"/>
  <c r="V21" i="1"/>
  <c r="V40" i="1" s="1"/>
  <c r="U21" i="1"/>
  <c r="W20" i="1"/>
  <c r="W19" i="1"/>
  <c r="W39" i="1" s="1"/>
  <c r="W18" i="1"/>
  <c r="W17" i="1"/>
  <c r="S39" i="1"/>
  <c r="R39" i="1"/>
  <c r="S38" i="1"/>
  <c r="R38" i="1"/>
  <c r="T34" i="1"/>
  <c r="T30" i="1"/>
  <c r="T27" i="1"/>
  <c r="T26" i="1"/>
  <c r="T25" i="1"/>
  <c r="T24" i="1"/>
  <c r="T23" i="1"/>
  <c r="T22" i="1"/>
  <c r="S21" i="1"/>
  <c r="S40" i="1" s="1"/>
  <c r="R21" i="1"/>
  <c r="R40" i="1" s="1"/>
  <c r="T20" i="1"/>
  <c r="T19" i="1"/>
  <c r="T39" i="1" s="1"/>
  <c r="T18" i="1"/>
  <c r="T17" i="1"/>
  <c r="P39" i="1"/>
  <c r="O39" i="1"/>
  <c r="P38" i="1"/>
  <c r="O38" i="1"/>
  <c r="Q34" i="1"/>
  <c r="Q30" i="1"/>
  <c r="Q27" i="1"/>
  <c r="Q26" i="1"/>
  <c r="Q25" i="1"/>
  <c r="Q24" i="1"/>
  <c r="Q23" i="1"/>
  <c r="Q22" i="1"/>
  <c r="P21" i="1"/>
  <c r="P40" i="1" s="1"/>
  <c r="O21" i="1"/>
  <c r="O40" i="1" s="1"/>
  <c r="Q20" i="1"/>
  <c r="Q19" i="1"/>
  <c r="Q39" i="1" s="1"/>
  <c r="Q18" i="1"/>
  <c r="Q17" i="1"/>
  <c r="D33" i="1" l="1"/>
  <c r="D31" i="1"/>
  <c r="O42" i="1"/>
  <c r="R42" i="1"/>
  <c r="U42" i="1"/>
  <c r="X42" i="1"/>
  <c r="AA42" i="1"/>
  <c r="Q33" i="1"/>
  <c r="P42" i="1"/>
  <c r="T33" i="1"/>
  <c r="S42" i="1"/>
  <c r="V42" i="1"/>
  <c r="Y42" i="1"/>
  <c r="AB42" i="1"/>
  <c r="W33" i="1"/>
  <c r="AC33" i="1"/>
  <c r="Q28" i="1"/>
  <c r="T28" i="1"/>
  <c r="W28" i="1"/>
  <c r="Z28" i="1"/>
  <c r="AC28" i="1"/>
  <c r="E33" i="1"/>
  <c r="Z33" i="1"/>
  <c r="E28" i="1"/>
  <c r="D21" i="1"/>
  <c r="Q21" i="1"/>
  <c r="T21" i="1"/>
  <c r="W21" i="1"/>
  <c r="Z21" i="1"/>
  <c r="AC21" i="1"/>
  <c r="AC38" i="1"/>
  <c r="Q38" i="1"/>
  <c r="Q42" i="1" s="1"/>
  <c r="N34" i="1"/>
  <c r="N23" i="1"/>
  <c r="N24" i="1"/>
  <c r="N25" i="1"/>
  <c r="N26" i="1"/>
  <c r="N27" i="1"/>
  <c r="N30" i="1"/>
  <c r="N22" i="1"/>
  <c r="K35" i="1"/>
  <c r="W35" i="1" s="1"/>
  <c r="K36" i="1"/>
  <c r="K37" i="1"/>
  <c r="W37" i="1" s="1"/>
  <c r="K34" i="1"/>
  <c r="K23" i="1"/>
  <c r="K24" i="1"/>
  <c r="K25" i="1"/>
  <c r="K26" i="1"/>
  <c r="K27" i="1"/>
  <c r="K30" i="1"/>
  <c r="K22" i="1"/>
  <c r="N18" i="1"/>
  <c r="N19" i="1"/>
  <c r="N20" i="1"/>
  <c r="N17" i="1"/>
  <c r="I21" i="1"/>
  <c r="K18" i="1"/>
  <c r="K19" i="1"/>
  <c r="K20" i="1"/>
  <c r="K17" i="1"/>
  <c r="D32" i="1" l="1"/>
  <c r="AC42" i="1"/>
  <c r="AC29" i="1"/>
  <c r="AC41" i="1" s="1"/>
  <c r="AC31" i="1"/>
  <c r="Z29" i="1"/>
  <c r="Z41" i="1" s="1"/>
  <c r="Z31" i="1"/>
  <c r="W29" i="1"/>
  <c r="W41" i="1" s="1"/>
  <c r="W31" i="1"/>
  <c r="T29" i="1"/>
  <c r="T41" i="1" s="1"/>
  <c r="T31" i="1"/>
  <c r="Q29" i="1"/>
  <c r="Q41" i="1" s="1"/>
  <c r="Q31" i="1"/>
  <c r="B28" i="1"/>
  <c r="B43" i="1" s="1"/>
  <c r="E31" i="1"/>
  <c r="N33" i="1"/>
  <c r="K28" i="1"/>
  <c r="K33" i="1"/>
  <c r="N28" i="1"/>
  <c r="E29" i="1"/>
  <c r="E41" i="1" s="1"/>
  <c r="W38" i="1"/>
  <c r="W42" i="1" s="1"/>
  <c r="E32" i="1" l="1"/>
  <c r="Q32" i="1"/>
  <c r="Q40" i="1"/>
  <c r="T32" i="1"/>
  <c r="W32" i="1"/>
  <c r="W40" i="1"/>
  <c r="Z32" i="1"/>
  <c r="AC32" i="1"/>
  <c r="AC40" i="1"/>
  <c r="N29" i="1"/>
  <c r="N41" i="1" s="1"/>
  <c r="N31" i="1"/>
  <c r="K29" i="1"/>
  <c r="K41" i="1" s="1"/>
  <c r="K31" i="1"/>
  <c r="E21" i="1"/>
  <c r="K32" i="1" l="1"/>
  <c r="N32" i="1"/>
  <c r="D29" i="1"/>
  <c r="D41" i="1" s="1"/>
  <c r="B41" i="1" s="1"/>
  <c r="H30" i="1"/>
  <c r="H28" i="1" l="1"/>
  <c r="B29" i="1"/>
  <c r="I39" i="1"/>
  <c r="J39" i="1"/>
  <c r="L39" i="1"/>
  <c r="M39" i="1"/>
  <c r="G39" i="1"/>
  <c r="I38" i="1"/>
  <c r="J38" i="1"/>
  <c r="L38" i="1"/>
  <c r="M38" i="1"/>
  <c r="G38" i="1"/>
  <c r="L21" i="1"/>
  <c r="M21" i="1"/>
  <c r="J21" i="1"/>
  <c r="J40" i="1" s="1"/>
  <c r="G21" i="1"/>
  <c r="H18" i="1"/>
  <c r="H19" i="1"/>
  <c r="H20" i="1"/>
  <c r="H22" i="1"/>
  <c r="H23" i="1"/>
  <c r="H24" i="1"/>
  <c r="H26" i="1"/>
  <c r="H27" i="1"/>
  <c r="H34" i="1"/>
  <c r="H35" i="1"/>
  <c r="T35" i="1" s="1"/>
  <c r="H36" i="1"/>
  <c r="H37" i="1"/>
  <c r="T37" i="1" s="1"/>
  <c r="H17" i="1"/>
  <c r="F38" i="1"/>
  <c r="F39" i="1"/>
  <c r="F21" i="1"/>
  <c r="L40" i="1" l="1"/>
  <c r="M40" i="1"/>
  <c r="F40" i="1"/>
  <c r="H31" i="1"/>
  <c r="G40" i="1"/>
  <c r="I40" i="1"/>
  <c r="H29" i="1"/>
  <c r="H41" i="1" s="1"/>
  <c r="M42" i="1"/>
  <c r="J42" i="1"/>
  <c r="F42" i="1"/>
  <c r="G42" i="1"/>
  <c r="L42" i="1"/>
  <c r="I42" i="1"/>
  <c r="H33" i="1"/>
  <c r="T38" i="1"/>
  <c r="H21" i="1"/>
  <c r="H39" i="1"/>
  <c r="H38" i="1"/>
  <c r="E39" i="1"/>
  <c r="D38" i="1"/>
  <c r="D39" i="1"/>
  <c r="E38" i="1"/>
  <c r="B18" i="1"/>
  <c r="B19" i="1"/>
  <c r="B20" i="1"/>
  <c r="B22" i="1"/>
  <c r="B23" i="1"/>
  <c r="B24" i="1"/>
  <c r="B25" i="1"/>
  <c r="B26" i="1"/>
  <c r="B27" i="1"/>
  <c r="B34" i="1"/>
  <c r="B35" i="1"/>
  <c r="B36" i="1"/>
  <c r="B37" i="1"/>
  <c r="B17" i="1"/>
  <c r="H40" i="1" l="1"/>
  <c r="T42" i="1"/>
  <c r="T40" i="1"/>
  <c r="E40" i="1"/>
  <c r="D40" i="1"/>
  <c r="H32" i="1"/>
  <c r="H42" i="1"/>
  <c r="E42" i="1"/>
  <c r="B21" i="1"/>
  <c r="B45" i="1"/>
  <c r="B39" i="1"/>
  <c r="C39" i="1" s="1"/>
  <c r="K21" i="1"/>
  <c r="B38" i="1"/>
  <c r="N35" i="1"/>
  <c r="Z35" i="1" s="1"/>
  <c r="N39" i="1"/>
  <c r="K38" i="1"/>
  <c r="N37" i="1"/>
  <c r="Z37" i="1" s="1"/>
  <c r="Z38" i="1" l="1"/>
  <c r="Z40" i="1" s="1"/>
  <c r="N38" i="1"/>
  <c r="K39" i="1"/>
  <c r="K42" i="1" s="1"/>
  <c r="N21" i="1"/>
  <c r="N40" i="1" s="1"/>
  <c r="K40" i="1" l="1"/>
  <c r="N42" i="1"/>
  <c r="Z42" i="1"/>
  <c r="B33" i="1" l="1"/>
  <c r="B40" i="1"/>
  <c r="D42" i="1"/>
  <c r="B42" i="1" s="1"/>
  <c r="C21" i="1" l="1"/>
  <c r="C38" i="1"/>
  <c r="C40" i="1"/>
  <c r="C41" i="1"/>
  <c r="C33" i="1"/>
  <c r="C45" i="1"/>
  <c r="C42" i="1"/>
  <c r="B31" i="1"/>
  <c r="B32" i="1" s="1"/>
  <c r="C46" i="1"/>
</calcChain>
</file>

<file path=xl/sharedStrings.xml><?xml version="1.0" encoding="utf-8"?>
<sst xmlns="http://schemas.openxmlformats.org/spreadsheetml/2006/main" count="300" uniqueCount="192">
  <si>
    <t>PARTIDAS DE GASTOS PARA PROYECTOS DE INNOVACIÓN</t>
  </si>
  <si>
    <t>A.2. Coordinador del proyecto.</t>
  </si>
  <si>
    <t>A.4. Auditor</t>
  </si>
  <si>
    <t>A.3. Gastos de personal miembros agrupación</t>
  </si>
  <si>
    <t>B.1. Gastos de personal miembros agrupación</t>
  </si>
  <si>
    <t xml:space="preserve">A.1. Movilidad y manutención para la coordinación -personal de los miembros de la agrupación </t>
  </si>
  <si>
    <t xml:space="preserve">B.2. Movilidad y manutención en el proyecto- personal de los miembros de la agrupación </t>
  </si>
  <si>
    <t>B.5. Servicios de consultoría y de asesoría generales</t>
  </si>
  <si>
    <t>B.6. Servicios de contratación tecnológica específicos.</t>
  </si>
  <si>
    <t>C.1. Movilidad y manutención para la divulgación -personal de los miembros de la agrupación  (max 5%)</t>
  </si>
  <si>
    <t>C.2. Material fungible para divulgación.</t>
  </si>
  <si>
    <t>B.3. Material fungible para el proyecto.</t>
  </si>
  <si>
    <t>C.3. Alquiler de espacios para divulgación.</t>
  </si>
  <si>
    <t>B.4. Alquiler de equipos, instalaciones, fincas para el proyecto.</t>
  </si>
  <si>
    <t xml:space="preserve">C.4.Servicios ligados a la divulgación </t>
  </si>
  <si>
    <t xml:space="preserve">COSTES INDIRECTOS.  máximo del 15% de A3+ B1 </t>
  </si>
  <si>
    <t>TOTAL MIEMBRO 1</t>
  </si>
  <si>
    <t>TOTAL MIEMBRO 2</t>
  </si>
  <si>
    <t>TOTAL MIEMBRO 3</t>
  </si>
  <si>
    <t>IMPORTE MÁXIMO DEL ANTICIPO</t>
  </si>
  <si>
    <t>%</t>
  </si>
  <si>
    <t>MIEMBRO 1
Periodo 1</t>
  </si>
  <si>
    <t>MIEMBRO 1
Periodo 2</t>
  </si>
  <si>
    <t>MIEMBRO 2
Periodo 1</t>
  </si>
  <si>
    <t>MIEMBRO 2
Periodo 2</t>
  </si>
  <si>
    <t>MIEMBRO 3
Periodo 1</t>
  </si>
  <si>
    <t>MIEMBRO 3
Periodo 2</t>
  </si>
  <si>
    <t>TOTAL SOLICITADO</t>
  </si>
  <si>
    <t>LÍMITE MÁXIMO SUBCONTRATACIÓN. Las   actividades subcontratadas no excederán del 40% del importe total de los gastos subvencionables.</t>
  </si>
  <si>
    <t xml:space="preserve">JUSTIFICACIÓN DE LA SUBVENCIÓN PARA LA CREACIÓN DE GRUPOS OPERATIVOS AEI-AGRI </t>
  </si>
  <si>
    <t>3. Subvención. Límites máximos parciales de subvención para el Grupo Operativo (Art. 8.4. Real Decreto 253/2016).</t>
  </si>
  <si>
    <t>Número de registro</t>
  </si>
  <si>
    <t>Nombre del Grupo Operativo</t>
  </si>
  <si>
    <t>Entidad jurídica representante del GO</t>
  </si>
  <si>
    <t>NIF del representante del GO</t>
  </si>
  <si>
    <t>Nombre y apellidos de su representante legal</t>
  </si>
  <si>
    <t>Tipo de producto al que se orienta T.F.U.E.</t>
  </si>
  <si>
    <t>PORCENTAJE INTENSIDAD DE LA AYUDA</t>
  </si>
  <si>
    <t>B.7. Inversiones materiales o inmateriales*. Subvención</t>
  </si>
  <si>
    <t>B.7. Inversiones materiales o inmateriales*. Fondos Propios</t>
  </si>
  <si>
    <t>B.7. Inversiones materiales o inmateriales*. Presupuestado</t>
  </si>
  <si>
    <t>TOTAL SUBVENCIÓN. Máximo 600.000</t>
  </si>
  <si>
    <t>TOTAL PRESUPUESTADO</t>
  </si>
  <si>
    <t>TOTAL FONDOS PROPIOS</t>
  </si>
  <si>
    <t>MIEMBRO 8
Periodo 1</t>
  </si>
  <si>
    <t>MIEMBRO 8
Periodo 2</t>
  </si>
  <si>
    <t>TOTAL MIEMBRO 8</t>
  </si>
  <si>
    <t>TOTAL MIEMBRO 7</t>
  </si>
  <si>
    <t>MIEMBRO 7
Periodo 2</t>
  </si>
  <si>
    <t>MIEMBRO 7
Periodo 1</t>
  </si>
  <si>
    <t>TOTAL MIEMBRO 6</t>
  </si>
  <si>
    <t>MIEMBRO 6
Periodo 2</t>
  </si>
  <si>
    <t>MIEMBRO 6
Periodo 1</t>
  </si>
  <si>
    <t>TOTAL MIEMBRO 5</t>
  </si>
  <si>
    <t>MIEMBRO 5
Periodo 2</t>
  </si>
  <si>
    <t>MIEMBRO 5
Periodo 1</t>
  </si>
  <si>
    <t>TOTAL MIEMBRO 4</t>
  </si>
  <si>
    <t>MIEMBRO 4
Periodo 2</t>
  </si>
  <si>
    <t>MIEMBRO 4
Periodo 1</t>
  </si>
  <si>
    <t>LIMITE MÁXIMO DESPLAZAMIENTO. 
Movilidad y manutención para la coordinación y la divulgación -personal de los miembros de la agrupación. 
Máximo 15% de A1+B2+C1</t>
  </si>
  <si>
    <t>Costes indirectos</t>
  </si>
  <si>
    <t>* El tipo de producto al que se orienta la innovación es determinante para saber que intensidad de subvención se puede recibir. Hay tres categorías según el producto:</t>
  </si>
  <si>
    <t>innovación tiene cabida en los productos del ANEXO I del T.F.U.E.</t>
  </si>
  <si>
    <t>Innovación relativa a un producto forestal , ninguno aparece en el anexo I TFUE</t>
  </si>
  <si>
    <t>innovación orientada a un productos FUERA DEL ANEXO I y que además no sea forestal</t>
  </si>
  <si>
    <t>SUBTOTAL SUBVENCIÓN GASTOS DE COOPERACIÓN</t>
  </si>
  <si>
    <t>SUBTOTAL FONDOS PROPIOS DE GASTOS DE COOPERACIÓN</t>
  </si>
  <si>
    <t>A. SUBTOTAL GASTOS DE COOPERACIÓN &lt; 25%</t>
  </si>
  <si>
    <t>B. SUBTOTAL GASTOS DIRECTOS DEL PROYECTO (50-75%)</t>
  </si>
  <si>
    <t>SUBTOTAL SUBVENCIÓN GASTOS DIRECTOS DEL PROYECTO</t>
  </si>
  <si>
    <t>SUBTOTAL FONDOS PROPIOS GASTOS DIRECTOS DEL PROYECTO</t>
  </si>
  <si>
    <t>C. SUBTOTAL GASTOS DIVULGACIÓN (8-25%)</t>
  </si>
  <si>
    <t>SUBTOTAL SUBVENCIÓN GASTOS DE DIVULGACIÓN</t>
  </si>
  <si>
    <t>SUBTOTAL FONDOS PROPIOS GASTOS DE DIVULGACIÓN</t>
  </si>
  <si>
    <t>** *ESCENARIO PREVISTO DE MÁXIMO 8 MIEMBROS DE LA AGRUPACIÓN SOLICITANTE, Y MÁXIMO OTROS 8 MIEMBROS ADICIONALES EN EL GRUPO OPERATIVO.</t>
  </si>
  <si>
    <t>**** Se deben cumplir los límites máximos parciales de subvención:</t>
  </si>
  <si>
    <r>
      <t>·</t>
    </r>
    <r>
      <rPr>
        <b/>
        <sz val="7"/>
        <rFont val="Times New Roman"/>
        <family val="1"/>
      </rPr>
      <t xml:space="preserve">                </t>
    </r>
    <r>
      <rPr>
        <b/>
        <sz val="12"/>
        <rFont val="Calibri"/>
        <family val="2"/>
      </rPr>
      <t>Los gastos de actividades subcontratadas no excederán del 40% del total elegible.</t>
    </r>
  </si>
  <si>
    <r>
      <t>·</t>
    </r>
    <r>
      <rPr>
        <b/>
        <sz val="7"/>
        <rFont val="Times New Roman"/>
        <family val="1"/>
      </rPr>
      <t>               </t>
    </r>
    <r>
      <rPr>
        <b/>
        <sz val="12"/>
        <rFont val="Calibri"/>
        <family val="2"/>
        <scheme val="minor"/>
      </rPr>
      <t xml:space="preserve"> Lo</t>
    </r>
    <r>
      <rPr>
        <b/>
        <sz val="12"/>
        <rFont val="Calibri"/>
        <family val="2"/>
      </rPr>
      <t>s gastos de cooperación no podrán superar el 25% del total de gastos elegible.</t>
    </r>
  </si>
  <si>
    <r>
      <t>·</t>
    </r>
    <r>
      <rPr>
        <b/>
        <sz val="7"/>
        <rFont val="Times New Roman"/>
        <family val="1"/>
      </rPr>
      <t xml:space="preserve">                </t>
    </r>
    <r>
      <rPr>
        <b/>
        <sz val="12"/>
        <rFont val="Calibri"/>
        <family val="2"/>
      </rPr>
      <t>Los costes subvencionables de divulgación serán del (8-25%) del total del gasto elegible</t>
    </r>
  </si>
  <si>
    <r>
      <t>·</t>
    </r>
    <r>
      <rPr>
        <b/>
        <sz val="7"/>
        <rFont val="Times New Roman"/>
        <family val="1"/>
      </rPr>
      <t xml:space="preserve">                </t>
    </r>
    <r>
      <rPr>
        <b/>
        <sz val="12"/>
        <rFont val="Calibri"/>
        <family val="2"/>
      </rPr>
      <t>Los costes indirectos se calcularán a un tipo fijo del 15% de los gastos subvencionables de personal,.</t>
    </r>
  </si>
  <si>
    <t>·          Los gastos de subvención directos del proyecto (50-75%) del total del gasto elegible.</t>
  </si>
  <si>
    <t>A. Costes de funcionamiento de cooperación</t>
  </si>
  <si>
    <t>B. Costes directos de ejecución del proyecto de no inversiones</t>
  </si>
  <si>
    <t>B7. Costes directos de ejecución del proyecto de inversiones</t>
  </si>
  <si>
    <t>C. Costes de divulgación</t>
  </si>
  <si>
    <t>HERRAMIENTA PARA LA SOLICITUD DE LA SUBVENCIÓN PARA LA EJECUCIÓN DE PROYECTOS INNOVADORES (SUB MEDIDA 16.2. PROGRAMA NACIONAL DE DESARROLLO RURAL 2014-2020). CONVOCATORIA 2018.</t>
  </si>
  <si>
    <t>OBJETIVOS DEL PROYECTO</t>
  </si>
  <si>
    <t>Objetivo general (30 palabras):</t>
  </si>
  <si>
    <t>Objetivo específico 1:</t>
  </si>
  <si>
    <t>Objetivo específico 2:</t>
  </si>
  <si>
    <t>Añadir tantas filas como objetivos específicos haya.</t>
  </si>
  <si>
    <t>Justificación de los objetivos escogidos</t>
  </si>
  <si>
    <t>Resultado 1</t>
  </si>
  <si>
    <t> Resultados potenciales del proyecto para los usuarios finales:</t>
  </si>
  <si>
    <t>Resultado 2</t>
  </si>
  <si>
    <t>Resultado 3</t>
  </si>
  <si>
    <t>Resultado 4</t>
  </si>
  <si>
    <t>Añadir tantas filas como resultados haya.</t>
  </si>
  <si>
    <t xml:space="preserve">Justificación de la selección de los resultados deseados </t>
  </si>
  <si>
    <t>DISEÑO DEL PLAN DE TRABAJO: Programa detallado de ejecución con indicación de resultados e indicadores.</t>
  </si>
  <si>
    <t>Resultados esperados / Cuantificación</t>
  </si>
  <si>
    <t>Indicador de resultado intermedio o hito</t>
  </si>
  <si>
    <t>Indicador de resultado final</t>
  </si>
  <si>
    <t>Fuentes de verificación</t>
  </si>
  <si>
    <t>Presupuesto por Resultado</t>
  </si>
  <si>
    <t xml:space="preserve">Los resultados deben ser coherentes con las actividades desarrolladas y con los indicadores planteados deben estar enunciados de tal forma que resulten cuantificables, medibles y verificables. En la primera columna asigne un código al resultado y en la segunda su denominación y descripción. </t>
  </si>
  <si>
    <t>Incluir indicador necesario para verificar el cumplimiento intermedio de los objetivos específicos del proyecto.</t>
  </si>
  <si>
    <t>Incluir indicador necesario para verificar el cumplimiento de los objetivos específicos del proyecto.</t>
  </si>
  <si>
    <t>Indique los elementos que se van a aportar junto con la justificación final del proyecto para demostrar la consecución de los indicadores y los resultados obtenidos. En la primera columna asigne un código a la fuente de verificación y en la segunda su denominación y descripción.</t>
  </si>
  <si>
    <t>Indique el coste total estimado en € de cada uno de los resultados.</t>
  </si>
  <si>
    <t>R1</t>
  </si>
  <si>
    <t>FV1</t>
  </si>
  <si>
    <t>R2</t>
  </si>
  <si>
    <t>FV2</t>
  </si>
  <si>
    <t>R3</t>
  </si>
  <si>
    <t>FV3</t>
  </si>
  <si>
    <t>R4</t>
  </si>
  <si>
    <t>FV4</t>
  </si>
  <si>
    <t>R5</t>
  </si>
  <si>
    <t>FV5</t>
  </si>
  <si>
    <t>DISEÑO DEL PLAN DE TRABAJO: Programa detallado de ejecución de actividades o tareas.</t>
  </si>
  <si>
    <t>Programa detallado de ejecución con indicación de resultados y actividades.</t>
  </si>
  <si>
    <t>Actividades</t>
  </si>
  <si>
    <t>Miembro Participante</t>
  </si>
  <si>
    <t>Presupuesto actividad</t>
  </si>
  <si>
    <t>Indique las actividades como sinonimo de tareas concretas a desarrollar para alcanzar los resultados.</t>
  </si>
  <si>
    <t>Nombrar y explicar su función</t>
  </si>
  <si>
    <t>Indique el coste total estimado en € de cada uno de las actividades.</t>
  </si>
  <si>
    <t>A1.R1.</t>
  </si>
  <si>
    <t>A2.R1.</t>
  </si>
  <si>
    <t>A3.R1.</t>
  </si>
  <si>
    <t>DISEÑO DEL PLAN DE TRABAJO: Cronograma</t>
  </si>
  <si>
    <t>RESULTADOS</t>
  </si>
  <si>
    <t>ACTIVIDADES</t>
  </si>
  <si>
    <t>MIEMBRO PARTICIPANTE</t>
  </si>
  <si>
    <t>MES 1</t>
  </si>
  <si>
    <t>MES 2</t>
  </si>
  <si>
    <t>MES 3</t>
  </si>
  <si>
    <t>MES 4</t>
  </si>
  <si>
    <t>MES 5</t>
  </si>
  <si>
    <t>MES 6</t>
  </si>
  <si>
    <t>MES 7</t>
  </si>
  <si>
    <t>MES 8</t>
  </si>
  <si>
    <t>MES 9</t>
  </si>
  <si>
    <t>MES 10</t>
  </si>
  <si>
    <t>MES 11</t>
  </si>
  <si>
    <t>MES 12</t>
  </si>
  <si>
    <t>MES 13</t>
  </si>
  <si>
    <t>MES 14</t>
  </si>
  <si>
    <t>MES 15</t>
  </si>
  <si>
    <t>MES 16</t>
  </si>
  <si>
    <t>MES 17</t>
  </si>
  <si>
    <t>MES 18</t>
  </si>
  <si>
    <t>MES 19</t>
  </si>
  <si>
    <t>MES 20</t>
  </si>
  <si>
    <t>MES 21</t>
  </si>
  <si>
    <t>MES 22</t>
  </si>
  <si>
    <t>MES 23</t>
  </si>
  <si>
    <t>MES 24</t>
  </si>
  <si>
    <t>MES 25</t>
  </si>
  <si>
    <t>Actividad 1. R1.:</t>
  </si>
  <si>
    <t>*Breve descripción</t>
  </si>
  <si>
    <t xml:space="preserve">Actividad 2 R1: </t>
  </si>
  <si>
    <t>Actividad 1.R2:</t>
  </si>
  <si>
    <t xml:space="preserve">Actividad 1.R3: </t>
  </si>
  <si>
    <t>(insertar tantas filas como sea necesario)</t>
  </si>
  <si>
    <t>* El tipo de producto al que se orienta la innovación es determinante para saber que intensidad de subvención se puede recibir. Hay tres categorías según el producto, con diversas intensidades de ayuda por el resultado del cruce entre la partida, y el tipo de innovación:</t>
  </si>
  <si>
    <t>tipologia 1</t>
  </si>
  <si>
    <t>la innovación tiene cabida en los productos del ANEXO I del T.F.U.E., se podrá financiar el 100% de los gastos del proyecto salvo los de inversión (se subvencionan al 60%)</t>
  </si>
  <si>
    <t>tipología 2</t>
  </si>
  <si>
    <t>Innovación relativa a un PRODUCTO FORESTAL, ninguno aparece en el anexo I TFUE, pero se podrá financiar el 100% de los gastos del proyecto salvo los de inversión (se subvencionan al 40%)</t>
  </si>
  <si>
    <t>tipología 3</t>
  </si>
  <si>
    <t>innovación orientada a productos FUERA DEL ANEXO I y que además no sean forestales, solo se podrá financiar el 50% de los gastos (o lo que es lo mismo intensidad de la ayuda del 50%) pero en los gastos de inversión esta cifra baja al 10%.</t>
  </si>
  <si>
    <t xml:space="preserve">Tipo de gasto subvencionable </t>
  </si>
  <si>
    <t>Intensidad de la ayuda</t>
  </si>
  <si>
    <t>Ámbito del Anexo I TFUE, o fuera del Tratado pero forestal.</t>
  </si>
  <si>
    <t>Fuera del ámbito del Anexo I TFUE pero forestal.</t>
  </si>
  <si>
    <t>Fuera del Anexo I TFUE, y no forestal</t>
  </si>
  <si>
    <t>Costes de funcionamiento de cooperación</t>
  </si>
  <si>
    <r>
      <t xml:space="preserve">Costes </t>
    </r>
    <r>
      <rPr>
        <sz val="12"/>
        <color theme="1"/>
        <rFont val="Arial"/>
        <family val="2"/>
      </rPr>
      <t>directos de ejecución del proyecto de innovación que no son de inversión.</t>
    </r>
  </si>
  <si>
    <r>
      <t xml:space="preserve">Costes </t>
    </r>
    <r>
      <rPr>
        <sz val="12"/>
        <color theme="1"/>
        <rFont val="Arial"/>
        <family val="2"/>
      </rPr>
      <t>directos de ejecución del proyecto en inversiones</t>
    </r>
  </si>
  <si>
    <t>Costes de actividades de divulgación del proyecto innovador</t>
  </si>
  <si>
    <t>PRESUPUESTO DE ESTE EXCEL A UTILIZAR</t>
  </si>
  <si>
    <t>PRESUPUESTO A, indicando el tipo que corresponda.</t>
  </si>
  <si>
    <t>PRESUPUESTO B</t>
  </si>
  <si>
    <t>SUBVENCIÓN periodo 1
(inicio-hasta 15 julio 2019)</t>
  </si>
  <si>
    <t>SUBVENCIÓN periodo 2 
(inicio - 15 julio 2020 max)</t>
  </si>
  <si>
    <t>PRESUPUESTO periodo 1
(inicio-hasta 15 julio 2019)</t>
  </si>
  <si>
    <t>PRESUPUESTO periodo 2 
(inicio - 15 julio 2020 max)</t>
  </si>
  <si>
    <t>15 de julio de 2019</t>
  </si>
  <si>
    <t>15 de julio de 2020</t>
  </si>
  <si>
    <t>Costes indirectos, a un tipo fijo del 15% de la subvención de gastos de personal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</si>
</sst>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 &quot;€&quot;"/>
    <numFmt numFmtId="165" formatCode="0_ ;\-0\ "/>
  </numFmts>
  <fonts count="54" x14ac:knownFonts="1">
    <font>
      <sz val="11"/>
      <color theme="1"/>
      <name val="Calibri"/>
      <family val="2"/>
      <scheme val="minor"/>
    </font>
    <font>
      <b/>
      <sz val="11"/>
      <color theme="1"/>
      <name val="Calibri"/>
      <family val="2"/>
      <scheme val="minor"/>
    </font>
    <font>
      <sz val="12"/>
      <color theme="1"/>
      <name val="Arial"/>
      <family val="2"/>
    </font>
    <font>
      <sz val="12"/>
      <color rgb="FF000000"/>
      <name val="Arial"/>
      <family val="2"/>
    </font>
    <font>
      <b/>
      <sz val="12"/>
      <color rgb="FF000000"/>
      <name val="Arial"/>
      <family val="2"/>
    </font>
    <font>
      <b/>
      <sz val="12"/>
      <color theme="1"/>
      <name val="Arial"/>
      <family val="2"/>
    </font>
    <font>
      <b/>
      <sz val="11"/>
      <color theme="1"/>
      <name val="Arial"/>
      <family val="2"/>
    </font>
    <font>
      <b/>
      <sz val="12"/>
      <color theme="1"/>
      <name val="Calibri"/>
      <family val="2"/>
      <scheme val="minor"/>
    </font>
    <font>
      <sz val="10"/>
      <name val="Arial"/>
      <family val="2"/>
    </font>
    <font>
      <b/>
      <sz val="12"/>
      <color theme="0"/>
      <name val="Arial"/>
      <family val="2"/>
    </font>
    <font>
      <b/>
      <sz val="11"/>
      <name val="Arial"/>
      <family val="2"/>
    </font>
    <font>
      <sz val="11"/>
      <name val="Arial"/>
      <family val="2"/>
    </font>
    <font>
      <b/>
      <sz val="12"/>
      <name val="Arial"/>
      <family val="2"/>
    </font>
    <font>
      <b/>
      <sz val="10"/>
      <color theme="1"/>
      <name val="Arial"/>
      <family val="2"/>
    </font>
    <font>
      <sz val="12"/>
      <name val="Arial"/>
      <family val="2"/>
    </font>
    <font>
      <b/>
      <sz val="10"/>
      <name val="Arial"/>
      <family val="2"/>
    </font>
    <font>
      <b/>
      <sz val="11"/>
      <color theme="0"/>
      <name val="Arial"/>
      <family val="2"/>
    </font>
    <font>
      <sz val="11"/>
      <color theme="1"/>
      <name val="Arial"/>
      <family val="2"/>
    </font>
    <font>
      <b/>
      <sz val="11"/>
      <color theme="0"/>
      <name val="Calibri"/>
      <family val="2"/>
      <scheme val="minor"/>
    </font>
    <font>
      <sz val="11"/>
      <color rgb="FF000000"/>
      <name val="Arial"/>
      <family val="2"/>
    </font>
    <font>
      <b/>
      <sz val="11"/>
      <color rgb="FF000000"/>
      <name val="Arial"/>
      <family val="2"/>
    </font>
    <font>
      <sz val="12"/>
      <color theme="0"/>
      <name val="Arial"/>
      <family val="2"/>
    </font>
    <font>
      <b/>
      <sz val="12"/>
      <name val="Calibri"/>
      <family val="2"/>
      <scheme val="minor"/>
    </font>
    <font>
      <sz val="11"/>
      <name val="Calibri"/>
      <family val="2"/>
      <scheme val="minor"/>
    </font>
    <font>
      <b/>
      <sz val="12"/>
      <name val="Calibri"/>
      <family val="2"/>
    </font>
    <font>
      <sz val="12"/>
      <name val="Verdana"/>
      <family val="2"/>
    </font>
    <font>
      <b/>
      <sz val="12"/>
      <name val="Symbol"/>
      <family val="1"/>
      <charset val="2"/>
    </font>
    <font>
      <b/>
      <sz val="7"/>
      <name val="Times New Roman"/>
      <family val="1"/>
    </font>
    <font>
      <b/>
      <sz val="11"/>
      <name val="Calibri"/>
      <family val="2"/>
      <scheme val="minor"/>
    </font>
    <font>
      <b/>
      <sz val="12"/>
      <name val="Verdana"/>
      <family val="2"/>
    </font>
    <font>
      <b/>
      <sz val="10"/>
      <color theme="0"/>
      <name val="Arial"/>
      <family val="2"/>
    </font>
    <font>
      <sz val="8"/>
      <color rgb="FF000000"/>
      <name val="Verdana"/>
      <family val="2"/>
    </font>
    <font>
      <i/>
      <sz val="8"/>
      <color rgb="FF000000"/>
      <name val="Verdana"/>
      <family val="2"/>
    </font>
    <font>
      <sz val="7"/>
      <color rgb="FF000000"/>
      <name val="Verdana"/>
      <family val="2"/>
    </font>
    <font>
      <sz val="8"/>
      <color theme="1"/>
      <name val="Verdana"/>
      <family val="2"/>
    </font>
    <font>
      <sz val="8"/>
      <name val="Verdana"/>
      <family val="2"/>
    </font>
    <font>
      <sz val="6"/>
      <color theme="1"/>
      <name val="Verdana"/>
      <family val="2"/>
    </font>
    <font>
      <sz val="6"/>
      <color rgb="FF000000"/>
      <name val="Verdana"/>
      <family val="2"/>
    </font>
    <font>
      <b/>
      <sz val="8"/>
      <color rgb="FFFFFFFF"/>
      <name val="Calibri"/>
      <family val="2"/>
    </font>
    <font>
      <sz val="8"/>
      <color rgb="FF000000"/>
      <name val="Calibri"/>
      <family val="2"/>
    </font>
    <font>
      <i/>
      <sz val="8"/>
      <color rgb="FF000000"/>
      <name val="Calibri"/>
      <family val="2"/>
      <scheme val="minor"/>
    </font>
    <font>
      <b/>
      <sz val="11"/>
      <color rgb="FFFF0000"/>
      <name val="Arial"/>
      <family val="2"/>
    </font>
    <font>
      <sz val="11"/>
      <color rgb="FF00B050"/>
      <name val="Calibri"/>
      <family val="2"/>
      <scheme val="minor"/>
    </font>
    <font>
      <sz val="11"/>
      <color rgb="FF00B050"/>
      <name val="Arial"/>
      <family val="2"/>
    </font>
    <font>
      <sz val="11"/>
      <color rgb="FF990000"/>
      <name val="Calibri"/>
      <family val="2"/>
      <scheme val="minor"/>
    </font>
    <font>
      <sz val="11"/>
      <color rgb="FF990000"/>
      <name val="Arial"/>
      <family val="2"/>
    </font>
    <font>
      <sz val="11"/>
      <color theme="4"/>
      <name val="Calibri"/>
      <family val="2"/>
      <scheme val="minor"/>
    </font>
    <font>
      <sz val="11"/>
      <color theme="4"/>
      <name val="Arial"/>
      <family val="2"/>
    </font>
    <font>
      <sz val="12"/>
      <color rgb="FF00B050"/>
      <name val="Arial"/>
      <family val="2"/>
    </font>
    <font>
      <sz val="12"/>
      <color rgb="FF990000"/>
      <name val="Arial"/>
      <family val="2"/>
    </font>
    <font>
      <sz val="12"/>
      <color theme="4"/>
      <name val="Arial"/>
      <family val="2"/>
    </font>
    <font>
      <sz val="8"/>
      <color theme="9" tint="-0.249977111117893"/>
      <name val="Calibri"/>
      <family val="2"/>
    </font>
    <font>
      <b/>
      <sz val="14"/>
      <name val="Calibri"/>
      <family val="2"/>
      <scheme val="minor"/>
    </font>
    <font>
      <sz val="14"/>
      <color theme="1"/>
      <name val="Calibri"/>
      <family val="2"/>
      <scheme val="minor"/>
    </font>
  </fonts>
  <fills count="24">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2"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6"/>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24994659260841701"/>
        <bgColor indexed="64"/>
      </patternFill>
    </fill>
    <fill>
      <patternFill patternType="solid">
        <fgColor theme="4" tint="0.39994506668294322"/>
        <bgColor indexed="64"/>
      </patternFill>
    </fill>
    <fill>
      <patternFill patternType="solid">
        <fgColor theme="2"/>
        <bgColor indexed="64"/>
      </patternFill>
    </fill>
    <fill>
      <patternFill patternType="solid">
        <fgColor rgb="FFF2F2F2"/>
        <bgColor indexed="64"/>
      </patternFill>
    </fill>
    <fill>
      <patternFill patternType="solid">
        <fgColor rgb="FFFFFFFF"/>
        <bgColor indexed="64"/>
      </patternFill>
    </fill>
    <fill>
      <patternFill patternType="solid">
        <fgColor rgb="FFD9D9D9"/>
        <bgColor indexed="64"/>
      </patternFill>
    </fill>
    <fill>
      <patternFill patternType="darkTrellis">
        <bgColor rgb="FF92D050"/>
      </patternFill>
    </fill>
    <fill>
      <patternFill patternType="solid">
        <fgColor theme="5" tint="0.39997558519241921"/>
        <bgColor indexed="64"/>
      </patternFill>
    </fill>
    <fill>
      <patternFill patternType="darkTrellis">
        <bgColor theme="5" tint="0.39997558519241921"/>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theme="4" tint="-0.2499465926084170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thick">
        <color rgb="FFFF0000"/>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right style="medium">
        <color rgb="FFFF0000"/>
      </right>
      <top/>
      <bottom/>
      <diagonal/>
    </border>
    <border>
      <left/>
      <right/>
      <top style="medium">
        <color theme="4" tint="-0.24994659260841701"/>
      </top>
      <bottom/>
      <diagonal/>
    </border>
    <border>
      <left/>
      <right style="thick">
        <color rgb="FFFF0000"/>
      </right>
      <top style="medium">
        <color theme="4" tint="-0.24994659260841701"/>
      </top>
      <bottom/>
      <diagonal/>
    </border>
    <border>
      <left/>
      <right style="thick">
        <color rgb="FFFF0000"/>
      </right>
      <top/>
      <bottom/>
      <diagonal/>
    </border>
  </borders>
  <cellStyleXfs count="3">
    <xf numFmtId="0" fontId="0" fillId="0" borderId="0"/>
    <xf numFmtId="0" fontId="8" fillId="0" borderId="0"/>
    <xf numFmtId="43" fontId="8" fillId="0" borderId="0" applyFont="0" applyFill="0" applyBorder="0" applyAlignment="0" applyProtection="0"/>
  </cellStyleXfs>
  <cellXfs count="205">
    <xf numFmtId="0" fontId="0" fillId="0" borderId="0" xfId="0"/>
    <xf numFmtId="0" fontId="3" fillId="0" borderId="1" xfId="0" applyFont="1" applyBorder="1" applyAlignment="1">
      <alignment horizontal="justify" vertical="center"/>
    </xf>
    <xf numFmtId="0" fontId="2" fillId="0" borderId="1" xfId="0" applyFont="1" applyBorder="1" applyAlignment="1">
      <alignment horizontal="justify" vertical="center"/>
    </xf>
    <xf numFmtId="0" fontId="1" fillId="0" borderId="0" xfId="0" applyFont="1"/>
    <xf numFmtId="0" fontId="0" fillId="0" borderId="0" xfId="0" applyAlignment="1">
      <alignment horizontal="center"/>
    </xf>
    <xf numFmtId="0" fontId="0" fillId="5" borderId="0" xfId="0" applyFill="1"/>
    <xf numFmtId="164" fontId="5" fillId="2" borderId="1" xfId="0" applyNumberFormat="1" applyFont="1" applyFill="1" applyBorder="1" applyAlignment="1">
      <alignment horizontal="center" vertical="center"/>
    </xf>
    <xf numFmtId="164" fontId="2" fillId="0" borderId="1" xfId="0" applyNumberFormat="1" applyFont="1" applyBorder="1" applyAlignment="1" applyProtection="1">
      <alignment horizontal="center" vertical="center"/>
      <protection locked="0"/>
    </xf>
    <xf numFmtId="164" fontId="2" fillId="0" borderId="2" xfId="0" applyNumberFormat="1" applyFont="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xf>
    <xf numFmtId="164" fontId="5" fillId="2" borderId="1" xfId="0" applyNumberFormat="1" applyFont="1" applyFill="1" applyBorder="1" applyAlignment="1" applyProtection="1">
      <alignment horizontal="center" vertical="center"/>
    </xf>
    <xf numFmtId="10" fontId="2" fillId="4" borderId="1" xfId="0" applyNumberFormat="1" applyFont="1" applyFill="1" applyBorder="1" applyAlignment="1" applyProtection="1">
      <alignment horizontal="center" vertical="center"/>
    </xf>
    <xf numFmtId="10" fontId="2" fillId="9" borderId="1" xfId="0" applyNumberFormat="1" applyFont="1" applyFill="1" applyBorder="1" applyAlignment="1" applyProtection="1">
      <alignment horizontal="center" vertical="center"/>
    </xf>
    <xf numFmtId="0" fontId="11" fillId="0" borderId="0" xfId="1" applyFont="1" applyBorder="1" applyProtection="1"/>
    <xf numFmtId="0" fontId="10" fillId="5" borderId="0" xfId="1" applyFont="1" applyFill="1" applyBorder="1" applyAlignment="1" applyProtection="1">
      <alignment horizontal="left" vertical="center" wrapText="1"/>
    </xf>
    <xf numFmtId="164" fontId="10" fillId="5" borderId="0" xfId="1" applyNumberFormat="1" applyFont="1" applyFill="1" applyBorder="1" applyAlignment="1" applyProtection="1">
      <alignment horizontal="center" vertical="center" wrapText="1"/>
    </xf>
    <xf numFmtId="0" fontId="11" fillId="0" borderId="0" xfId="1" applyFont="1" applyProtection="1"/>
    <xf numFmtId="0" fontId="11" fillId="0" borderId="0" xfId="1" applyFont="1" applyBorder="1" applyProtection="1">
      <protection hidden="1"/>
    </xf>
    <xf numFmtId="0" fontId="11" fillId="0" borderId="0" xfId="1" applyFont="1" applyProtection="1">
      <protection hidden="1"/>
    </xf>
    <xf numFmtId="164" fontId="2" fillId="16" borderId="1" xfId="0" applyNumberFormat="1" applyFont="1" applyFill="1" applyBorder="1" applyAlignment="1" applyProtection="1">
      <alignment horizontal="center" vertical="center"/>
    </xf>
    <xf numFmtId="164" fontId="2" fillId="17" borderId="1" xfId="0" applyNumberFormat="1" applyFont="1" applyFill="1" applyBorder="1" applyAlignment="1" applyProtection="1">
      <alignment horizontal="center" vertical="center"/>
    </xf>
    <xf numFmtId="164" fontId="5" fillId="17" borderId="1" xfId="0" applyNumberFormat="1" applyFont="1" applyFill="1" applyBorder="1" applyAlignment="1">
      <alignment horizontal="center" vertical="center"/>
    </xf>
    <xf numFmtId="164" fontId="5" fillId="17" borderId="2" xfId="0" applyNumberFormat="1" applyFont="1" applyFill="1" applyBorder="1" applyAlignment="1">
      <alignment horizontal="center" vertical="center"/>
    </xf>
    <xf numFmtId="0" fontId="19" fillId="0" borderId="1" xfId="0" applyFont="1" applyBorder="1" applyAlignment="1">
      <alignment horizontal="justify" vertical="center"/>
    </xf>
    <xf numFmtId="0" fontId="17" fillId="0" borderId="1" xfId="0" applyFont="1" applyBorder="1" applyAlignment="1">
      <alignment horizontal="justify" vertical="center"/>
    </xf>
    <xf numFmtId="0" fontId="21" fillId="15" borderId="1" xfId="0" applyFont="1" applyFill="1" applyBorder="1" applyAlignment="1">
      <alignment horizontal="justify" vertical="center"/>
    </xf>
    <xf numFmtId="164" fontId="21" fillId="15" borderId="1" xfId="0" applyNumberFormat="1" applyFont="1" applyFill="1" applyBorder="1" applyAlignment="1" applyProtection="1">
      <alignment horizontal="center" vertical="center"/>
    </xf>
    <xf numFmtId="164" fontId="21" fillId="15" borderId="1" xfId="0" applyNumberFormat="1" applyFont="1" applyFill="1" applyBorder="1" applyAlignment="1" applyProtection="1">
      <alignment horizontal="center" vertical="center"/>
      <protection locked="0"/>
    </xf>
    <xf numFmtId="164" fontId="9" fillId="15" borderId="1" xfId="0" applyNumberFormat="1" applyFont="1" applyFill="1" applyBorder="1" applyAlignment="1">
      <alignment horizontal="center" vertical="center"/>
    </xf>
    <xf numFmtId="164" fontId="9" fillId="15" borderId="1" xfId="0" applyNumberFormat="1" applyFont="1" applyFill="1" applyBorder="1" applyAlignment="1" applyProtection="1">
      <alignment horizontal="center" vertical="center"/>
    </xf>
    <xf numFmtId="164" fontId="5" fillId="16" borderId="1" xfId="0" applyNumberFormat="1" applyFont="1" applyFill="1" applyBorder="1" applyAlignment="1" applyProtection="1">
      <alignment horizontal="center" vertical="center"/>
    </xf>
    <xf numFmtId="10" fontId="9" fillId="15" borderId="1" xfId="0" applyNumberFormat="1" applyFont="1" applyFill="1" applyBorder="1" applyAlignment="1" applyProtection="1">
      <alignment horizontal="center" vertical="center"/>
    </xf>
    <xf numFmtId="10" fontId="12" fillId="2" borderId="1" xfId="0" applyNumberFormat="1" applyFont="1" applyFill="1" applyBorder="1" applyAlignment="1" applyProtection="1">
      <alignment horizontal="center" vertical="center"/>
    </xf>
    <xf numFmtId="10" fontId="12" fillId="16" borderId="1" xfId="0" applyNumberFormat="1" applyFont="1" applyFill="1" applyBorder="1" applyAlignment="1" applyProtection="1">
      <alignment horizontal="center" vertical="center"/>
    </xf>
    <xf numFmtId="10" fontId="2" fillId="17" borderId="1" xfId="0" applyNumberFormat="1" applyFont="1" applyFill="1" applyBorder="1" applyAlignment="1" applyProtection="1">
      <alignment horizontal="center" vertical="center"/>
    </xf>
    <xf numFmtId="10" fontId="2" fillId="2" borderId="1" xfId="0" applyNumberFormat="1" applyFont="1" applyFill="1" applyBorder="1" applyAlignment="1" applyProtection="1">
      <alignment horizontal="center" vertical="center"/>
    </xf>
    <xf numFmtId="10" fontId="2" fillId="16" borderId="1" xfId="0" applyNumberFormat="1" applyFont="1" applyFill="1" applyBorder="1" applyAlignment="1" applyProtection="1">
      <alignment horizontal="center" vertical="center"/>
    </xf>
    <xf numFmtId="10" fontId="2" fillId="10" borderId="1" xfId="0" applyNumberFormat="1" applyFont="1" applyFill="1" applyBorder="1" applyAlignment="1" applyProtection="1">
      <alignment horizontal="center" vertical="center"/>
    </xf>
    <xf numFmtId="10" fontId="21" fillId="15" borderId="1" xfId="0" applyNumberFormat="1" applyFont="1" applyFill="1" applyBorder="1" applyAlignment="1" applyProtection="1">
      <alignment horizontal="center" vertical="center"/>
    </xf>
    <xf numFmtId="10" fontId="17" fillId="0" borderId="0" xfId="0" applyNumberFormat="1" applyFont="1" applyAlignment="1">
      <alignment horizontal="center"/>
    </xf>
    <xf numFmtId="164" fontId="5" fillId="6" borderId="1" xfId="0" applyNumberFormat="1" applyFont="1" applyFill="1" applyBorder="1" applyAlignment="1" applyProtection="1">
      <alignment horizontal="center" vertical="center"/>
    </xf>
    <xf numFmtId="0" fontId="10" fillId="2" borderId="0" xfId="1" applyFont="1" applyFill="1" applyBorder="1" applyAlignment="1" applyProtection="1">
      <alignment wrapText="1"/>
    </xf>
    <xf numFmtId="0" fontId="11" fillId="12" borderId="0" xfId="1" applyFont="1" applyFill="1" applyBorder="1" applyProtection="1"/>
    <xf numFmtId="0" fontId="10" fillId="0" borderId="0" xfId="1" applyFont="1" applyProtection="1"/>
    <xf numFmtId="0" fontId="11" fillId="2" borderId="0" xfId="1" applyFont="1" applyFill="1" applyBorder="1" applyProtection="1"/>
    <xf numFmtId="0" fontId="10" fillId="0" borderId="0" xfId="1" applyFont="1" applyFill="1" applyBorder="1" applyAlignment="1" applyProtection="1">
      <alignment vertical="center"/>
    </xf>
    <xf numFmtId="0" fontId="10" fillId="0" borderId="0" xfId="1" applyFont="1" applyFill="1" applyBorder="1" applyAlignment="1" applyProtection="1">
      <alignment horizontal="left" vertical="center" wrapText="1"/>
    </xf>
    <xf numFmtId="0" fontId="11" fillId="0" borderId="0" xfId="1" applyFont="1" applyFill="1" applyBorder="1" applyAlignment="1" applyProtection="1">
      <alignment vertical="center"/>
    </xf>
    <xf numFmtId="0" fontId="11" fillId="0" borderId="0" xfId="1" applyFont="1" applyFill="1" applyProtection="1"/>
    <xf numFmtId="0" fontId="14" fillId="0" borderId="0" xfId="1" applyFont="1" applyProtection="1"/>
    <xf numFmtId="0" fontId="8" fillId="0" borderId="0" xfId="1" applyFont="1" applyFill="1" applyBorder="1" applyProtection="1"/>
    <xf numFmtId="0" fontId="8" fillId="0" borderId="0" xfId="1" applyFill="1" applyProtection="1"/>
    <xf numFmtId="0" fontId="17" fillId="0" borderId="0" xfId="0" applyFont="1" applyAlignment="1" applyProtection="1">
      <alignment horizontal="center"/>
    </xf>
    <xf numFmtId="0" fontId="17" fillId="0" borderId="0" xfId="0" applyFont="1" applyProtection="1"/>
    <xf numFmtId="0" fontId="17" fillId="5" borderId="0" xfId="0" applyFont="1" applyFill="1" applyProtection="1"/>
    <xf numFmtId="0" fontId="11" fillId="0" borderId="0" xfId="1" applyFont="1" applyAlignment="1" applyProtection="1">
      <alignment horizontal="center"/>
    </xf>
    <xf numFmtId="0" fontId="0" fillId="0" borderId="0" xfId="0" applyAlignment="1" applyProtection="1">
      <alignment horizontal="center"/>
    </xf>
    <xf numFmtId="0" fontId="0" fillId="0" borderId="0" xfId="0" applyProtection="1"/>
    <xf numFmtId="10" fontId="17" fillId="0" borderId="0" xfId="0" applyNumberFormat="1" applyFont="1" applyAlignment="1" applyProtection="1">
      <alignment horizontal="center"/>
    </xf>
    <xf numFmtId="0" fontId="0" fillId="5" borderId="0" xfId="0" applyFill="1" applyProtection="1"/>
    <xf numFmtId="0" fontId="4" fillId="7" borderId="1" xfId="0" applyFont="1" applyFill="1" applyBorder="1" applyAlignment="1" applyProtection="1">
      <alignment horizontal="justify" vertical="center"/>
    </xf>
    <xf numFmtId="0" fontId="4" fillId="7" borderId="1" xfId="0" applyFont="1" applyFill="1" applyBorder="1" applyAlignment="1" applyProtection="1">
      <alignment horizontal="center" vertical="center" wrapText="1"/>
    </xf>
    <xf numFmtId="10" fontId="4" fillId="7" borderId="1" xfId="0" applyNumberFormat="1" applyFont="1" applyFill="1" applyBorder="1" applyAlignment="1" applyProtection="1">
      <alignment horizontal="center" vertical="center"/>
    </xf>
    <xf numFmtId="0" fontId="4" fillId="8" borderId="1" xfId="0" applyFont="1" applyFill="1" applyBorder="1" applyAlignment="1" applyProtection="1">
      <alignment horizontal="center" vertical="center" wrapText="1"/>
    </xf>
    <xf numFmtId="0" fontId="20" fillId="2" borderId="1" xfId="0" applyFont="1" applyFill="1" applyBorder="1" applyAlignment="1" applyProtection="1">
      <alignment horizontal="justify" vertical="center"/>
    </xf>
    <xf numFmtId="0" fontId="20" fillId="16" borderId="1" xfId="0" applyFont="1" applyFill="1" applyBorder="1" applyAlignment="1" applyProtection="1">
      <alignment horizontal="justify" vertical="center"/>
    </xf>
    <xf numFmtId="0" fontId="9" fillId="15" borderId="1" xfId="0" applyFont="1" applyFill="1" applyBorder="1" applyAlignment="1" applyProtection="1">
      <alignment horizontal="justify" vertical="center"/>
    </xf>
    <xf numFmtId="0" fontId="18" fillId="2" borderId="0" xfId="0" applyFont="1" applyFill="1" applyProtection="1"/>
    <xf numFmtId="0" fontId="1" fillId="2" borderId="0" xfId="0" applyFont="1" applyFill="1" applyProtection="1"/>
    <xf numFmtId="0" fontId="9" fillId="15" borderId="1" xfId="0" applyFont="1" applyFill="1" applyBorder="1" applyAlignment="1" applyProtection="1">
      <alignment vertical="center"/>
    </xf>
    <xf numFmtId="0" fontId="7" fillId="2" borderId="0" xfId="0" applyFont="1" applyFill="1" applyProtection="1"/>
    <xf numFmtId="0" fontId="4" fillId="2" borderId="1" xfId="0" applyFont="1" applyFill="1" applyBorder="1" applyAlignment="1" applyProtection="1">
      <alignment horizontal="justify" vertical="center"/>
    </xf>
    <xf numFmtId="0" fontId="1" fillId="0" borderId="0" xfId="0" applyFont="1" applyProtection="1"/>
    <xf numFmtId="0" fontId="4" fillId="16" borderId="1" xfId="0" applyFont="1" applyFill="1" applyBorder="1" applyAlignment="1" applyProtection="1">
      <alignment horizontal="justify" vertical="center"/>
    </xf>
    <xf numFmtId="10" fontId="5" fillId="9" borderId="1" xfId="0" applyNumberFormat="1" applyFont="1" applyFill="1" applyBorder="1" applyAlignment="1" applyProtection="1">
      <alignment horizontal="center" vertical="center"/>
    </xf>
    <xf numFmtId="0" fontId="4" fillId="2" borderId="1" xfId="0" applyFont="1" applyFill="1" applyBorder="1" applyAlignment="1" applyProtection="1">
      <alignment horizontal="justify" vertical="center" wrapText="1"/>
    </xf>
    <xf numFmtId="10" fontId="5" fillId="3" borderId="1" xfId="0" applyNumberFormat="1" applyFont="1" applyFill="1" applyBorder="1" applyAlignment="1" applyProtection="1">
      <alignment horizontal="center" vertical="center"/>
    </xf>
    <xf numFmtId="164" fontId="0" fillId="0" borderId="0" xfId="0" applyNumberFormat="1" applyAlignment="1" applyProtection="1">
      <alignment horizontal="center"/>
    </xf>
    <xf numFmtId="0" fontId="1" fillId="0" borderId="0" xfId="0" applyFont="1" applyAlignment="1" applyProtection="1">
      <alignment horizontal="center"/>
    </xf>
    <xf numFmtId="0" fontId="1" fillId="0" borderId="0" xfId="0" applyFont="1" applyAlignment="1">
      <alignment horizontal="center"/>
    </xf>
    <xf numFmtId="0" fontId="15" fillId="0" borderId="0" xfId="1" applyFont="1" applyProtection="1"/>
    <xf numFmtId="0" fontId="10" fillId="0" borderId="0" xfId="1" applyFont="1" applyFill="1" applyBorder="1" applyProtection="1"/>
    <xf numFmtId="0" fontId="12" fillId="0" borderId="0" xfId="1" applyFont="1" applyProtection="1"/>
    <xf numFmtId="0" fontId="15" fillId="0" borderId="0" xfId="1" applyFont="1" applyFill="1" applyProtection="1"/>
    <xf numFmtId="0" fontId="6" fillId="0" borderId="0" xfId="0" applyFont="1" applyProtection="1"/>
    <xf numFmtId="0" fontId="6" fillId="0" borderId="0" xfId="0" applyFont="1" applyAlignment="1" applyProtection="1">
      <alignment horizontal="center"/>
    </xf>
    <xf numFmtId="10" fontId="12" fillId="15" borderId="1" xfId="0" applyNumberFormat="1" applyFont="1" applyFill="1" applyBorder="1" applyAlignment="1" applyProtection="1">
      <alignment horizontal="center" vertical="center"/>
    </xf>
    <xf numFmtId="0" fontId="31" fillId="0" borderId="19" xfId="0" applyFont="1" applyBorder="1" applyAlignment="1">
      <alignment vertical="center" wrapText="1"/>
    </xf>
    <xf numFmtId="0" fontId="32" fillId="18" borderId="19" xfId="0" applyFont="1" applyFill="1" applyBorder="1" applyAlignment="1">
      <alignment vertical="center" wrapText="1"/>
    </xf>
    <xf numFmtId="0" fontId="33" fillId="0" borderId="19" xfId="0" applyFont="1" applyBorder="1" applyAlignment="1">
      <alignment vertical="center" wrapText="1"/>
    </xf>
    <xf numFmtId="0" fontId="31" fillId="0" borderId="19" xfId="0" applyFont="1" applyBorder="1" applyAlignment="1">
      <alignment vertical="center"/>
    </xf>
    <xf numFmtId="0" fontId="31" fillId="18" borderId="19" xfId="0" applyFont="1" applyFill="1" applyBorder="1" applyAlignment="1">
      <alignment vertical="center"/>
    </xf>
    <xf numFmtId="0" fontId="31" fillId="0" borderId="19" xfId="0" applyFont="1" applyBorder="1" applyAlignment="1">
      <alignment horizontal="center" vertical="center" wrapText="1"/>
    </xf>
    <xf numFmtId="0" fontId="35" fillId="0" borderId="19" xfId="0" applyFont="1" applyBorder="1" applyAlignment="1">
      <alignment horizontal="center" vertical="center" wrapText="1"/>
    </xf>
    <xf numFmtId="0" fontId="37" fillId="0" borderId="19" xfId="0" applyFont="1" applyBorder="1" applyAlignment="1">
      <alignment horizontal="justify" vertical="center" wrapText="1"/>
    </xf>
    <xf numFmtId="0" fontId="36" fillId="0" borderId="19" xfId="0" applyFont="1" applyBorder="1" applyAlignment="1">
      <alignment horizontal="justify" vertical="center" wrapText="1"/>
    </xf>
    <xf numFmtId="0" fontId="34" fillId="0" borderId="19" xfId="0" applyFont="1" applyBorder="1" applyAlignment="1">
      <alignment horizontal="center" vertical="center" wrapText="1"/>
    </xf>
    <xf numFmtId="0" fontId="38" fillId="11" borderId="19" xfId="0" applyFont="1" applyFill="1" applyBorder="1" applyAlignment="1">
      <alignment horizontal="center" vertical="center" wrapText="1"/>
    </xf>
    <xf numFmtId="0" fontId="39" fillId="0" borderId="19" xfId="0" applyFont="1" applyBorder="1" applyAlignment="1">
      <alignment vertical="center" wrapText="1"/>
    </xf>
    <xf numFmtId="0" fontId="40" fillId="0" borderId="19" xfId="0" applyFont="1" applyBorder="1" applyAlignment="1">
      <alignment vertical="center"/>
    </xf>
    <xf numFmtId="0" fontId="39" fillId="19" borderId="19" xfId="0" applyFont="1" applyFill="1" applyBorder="1" applyAlignment="1">
      <alignment vertical="center" wrapText="1"/>
    </xf>
    <xf numFmtId="0" fontId="39" fillId="0" borderId="19" xfId="0" applyFont="1" applyBorder="1" applyAlignment="1">
      <alignment horizontal="center" vertical="center"/>
    </xf>
    <xf numFmtId="0" fontId="39" fillId="20" borderId="19" xfId="0" applyFont="1" applyFill="1" applyBorder="1" applyAlignment="1">
      <alignment vertical="center" wrapText="1"/>
    </xf>
    <xf numFmtId="0" fontId="41" fillId="0" borderId="0" xfId="1" applyFont="1" applyBorder="1" applyAlignment="1" applyProtection="1">
      <alignment vertical="center" wrapText="1"/>
    </xf>
    <xf numFmtId="0" fontId="42" fillId="0" borderId="0" xfId="0" applyFont="1"/>
    <xf numFmtId="164" fontId="41" fillId="5" borderId="0" xfId="1" applyNumberFormat="1" applyFont="1" applyFill="1" applyBorder="1" applyAlignment="1" applyProtection="1">
      <alignment horizontal="center" vertical="center" wrapText="1"/>
    </xf>
    <xf numFmtId="0" fontId="44" fillId="0" borderId="0" xfId="0" applyFont="1"/>
    <xf numFmtId="0" fontId="46" fillId="0" borderId="0" xfId="0" applyFont="1"/>
    <xf numFmtId="0" fontId="13" fillId="0" borderId="1" xfId="0" applyFont="1" applyBorder="1" applyAlignment="1">
      <alignment horizontal="justify" vertical="center" wrapText="1"/>
    </xf>
    <xf numFmtId="9" fontId="48" fillId="0" borderId="1" xfId="0" applyNumberFormat="1" applyFont="1" applyBorder="1" applyAlignment="1">
      <alignment horizontal="center" vertical="center" wrapText="1"/>
    </xf>
    <xf numFmtId="9" fontId="49" fillId="0" borderId="1" xfId="0" applyNumberFormat="1" applyFont="1" applyBorder="1" applyAlignment="1">
      <alignment horizontal="center" vertical="center" wrapText="1"/>
    </xf>
    <xf numFmtId="9" fontId="50"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2" fillId="2" borderId="1" xfId="0" applyFont="1" applyFill="1" applyBorder="1" applyAlignment="1" applyProtection="1">
      <alignment horizontal="justify" vertical="center"/>
    </xf>
    <xf numFmtId="0" fontId="2" fillId="16" borderId="1" xfId="0" applyFont="1" applyFill="1" applyBorder="1" applyAlignment="1" applyProtection="1">
      <alignment horizontal="justify" vertical="center"/>
    </xf>
    <xf numFmtId="0" fontId="1" fillId="0" borderId="0" xfId="0" applyFont="1" applyAlignment="1" applyProtection="1">
      <alignment horizontal="left" vertical="center"/>
    </xf>
    <xf numFmtId="0" fontId="15" fillId="5" borderId="0" xfId="1" applyFont="1" applyFill="1" applyAlignment="1" applyProtection="1">
      <alignment vertical="center"/>
    </xf>
    <xf numFmtId="0" fontId="23" fillId="0" borderId="0" xfId="0" applyFont="1" applyAlignment="1" applyProtection="1">
      <alignment horizontal="center"/>
    </xf>
    <xf numFmtId="10" fontId="11" fillId="0" borderId="0" xfId="0" applyNumberFormat="1" applyFont="1" applyAlignment="1" applyProtection="1">
      <alignment horizontal="center"/>
    </xf>
    <xf numFmtId="0" fontId="23" fillId="0" borderId="0" xfId="0" applyFont="1" applyProtection="1"/>
    <xf numFmtId="0" fontId="28" fillId="0" borderId="0" xfId="0" applyFont="1" applyProtection="1"/>
    <xf numFmtId="0" fontId="23" fillId="5" borderId="0" xfId="0" applyFont="1" applyFill="1" applyProtection="1"/>
    <xf numFmtId="0" fontId="28" fillId="0" borderId="0" xfId="0" applyFont="1" applyAlignment="1" applyProtection="1">
      <alignment horizontal="center"/>
    </xf>
    <xf numFmtId="0" fontId="24" fillId="5" borderId="0" xfId="1" applyFont="1" applyFill="1" applyAlignment="1" applyProtection="1">
      <alignment horizontal="left" vertical="center"/>
    </xf>
    <xf numFmtId="0" fontId="10" fillId="5" borderId="0" xfId="1" applyFont="1" applyFill="1" applyAlignment="1" applyProtection="1">
      <alignment horizontal="left"/>
    </xf>
    <xf numFmtId="0" fontId="29" fillId="5" borderId="0" xfId="0" applyFont="1" applyFill="1" applyAlignment="1" applyProtection="1">
      <alignment horizontal="center"/>
    </xf>
    <xf numFmtId="0" fontId="25" fillId="5" borderId="0" xfId="0" applyFont="1" applyFill="1" applyAlignment="1" applyProtection="1">
      <alignment horizontal="center"/>
    </xf>
    <xf numFmtId="0" fontId="25" fillId="5" borderId="0" xfId="0" applyFont="1" applyFill="1" applyProtection="1"/>
    <xf numFmtId="0" fontId="29" fillId="5" borderId="0" xfId="0" applyFont="1" applyFill="1" applyProtection="1"/>
    <xf numFmtId="0" fontId="38" fillId="11" borderId="19" xfId="0" applyFont="1" applyFill="1" applyBorder="1" applyAlignment="1">
      <alignment horizontal="center" vertical="center" wrapText="1"/>
    </xf>
    <xf numFmtId="0" fontId="0" fillId="0" borderId="0" xfId="0" applyBorder="1"/>
    <xf numFmtId="0" fontId="0" fillId="0" borderId="22" xfId="0" applyBorder="1"/>
    <xf numFmtId="0" fontId="39" fillId="3" borderId="19" xfId="0" applyFont="1" applyFill="1" applyBorder="1" applyAlignment="1">
      <alignment vertical="center" wrapText="1"/>
    </xf>
    <xf numFmtId="0" fontId="39" fillId="21" borderId="19" xfId="0" applyFont="1" applyFill="1" applyBorder="1" applyAlignment="1">
      <alignment vertical="center" wrapText="1"/>
    </xf>
    <xf numFmtId="0" fontId="39" fillId="0" borderId="20" xfId="0" applyFont="1" applyBorder="1" applyAlignment="1">
      <alignment vertical="center" wrapText="1"/>
    </xf>
    <xf numFmtId="0" fontId="39" fillId="0" borderId="21" xfId="0" applyFont="1" applyBorder="1" applyAlignment="1">
      <alignment vertical="center" wrapText="1"/>
    </xf>
    <xf numFmtId="0" fontId="51" fillId="0" borderId="19" xfId="0" applyFont="1" applyBorder="1" applyAlignment="1">
      <alignment vertical="center" wrapText="1"/>
    </xf>
    <xf numFmtId="0" fontId="51" fillId="3" borderId="19" xfId="0" applyFont="1" applyFill="1" applyBorder="1" applyAlignment="1">
      <alignment vertical="center" wrapText="1"/>
    </xf>
    <xf numFmtId="0" fontId="51" fillId="22" borderId="19" xfId="0" applyFont="1" applyFill="1" applyBorder="1" applyAlignment="1">
      <alignment vertical="center" wrapText="1"/>
    </xf>
    <xf numFmtId="0" fontId="39" fillId="23" borderId="19" xfId="0" applyFont="1" applyFill="1" applyBorder="1" applyAlignment="1">
      <alignment vertical="center" wrapText="1"/>
    </xf>
    <xf numFmtId="0" fontId="39" fillId="22" borderId="19" xfId="0" applyFont="1" applyFill="1" applyBorder="1" applyAlignment="1">
      <alignment vertical="center" wrapText="1"/>
    </xf>
    <xf numFmtId="0" fontId="39" fillId="22" borderId="20" xfId="0" applyFont="1" applyFill="1" applyBorder="1" applyAlignment="1">
      <alignment vertical="center" wrapText="1"/>
    </xf>
    <xf numFmtId="0" fontId="39" fillId="22" borderId="21" xfId="0" applyFont="1" applyFill="1" applyBorder="1" applyAlignment="1">
      <alignment vertical="center" wrapText="1"/>
    </xf>
    <xf numFmtId="0" fontId="39" fillId="20" borderId="20" xfId="0" applyFont="1" applyFill="1" applyBorder="1" applyAlignment="1">
      <alignment vertical="center" wrapText="1"/>
    </xf>
    <xf numFmtId="0" fontId="39" fillId="20" borderId="21" xfId="0" applyFont="1" applyFill="1" applyBorder="1" applyAlignment="1">
      <alignment vertical="center" wrapText="1"/>
    </xf>
    <xf numFmtId="0" fontId="53" fillId="0" borderId="0" xfId="0" applyFont="1" applyAlignment="1">
      <alignment wrapText="1"/>
    </xf>
    <xf numFmtId="0" fontId="30" fillId="11" borderId="0" xfId="1" applyFont="1" applyFill="1" applyBorder="1" applyAlignment="1">
      <alignment horizontal="center" vertical="center" wrapText="1"/>
    </xf>
    <xf numFmtId="0" fontId="15" fillId="13" borderId="18" xfId="1" applyFont="1" applyFill="1" applyBorder="1" applyAlignment="1">
      <alignment horizontal="center" vertical="center"/>
    </xf>
    <xf numFmtId="0" fontId="31" fillId="18" borderId="19" xfId="0" applyFont="1" applyFill="1" applyBorder="1" applyAlignment="1">
      <alignment horizontal="center" vertical="center"/>
    </xf>
    <xf numFmtId="0" fontId="34" fillId="0" borderId="19" xfId="0" applyFont="1" applyBorder="1" applyAlignment="1">
      <alignment horizontal="center" vertical="center" wrapText="1"/>
    </xf>
    <xf numFmtId="0" fontId="31" fillId="0" borderId="19" xfId="0" applyFont="1" applyBorder="1" applyAlignment="1">
      <alignment horizontal="center" vertical="center" wrapText="1"/>
    </xf>
    <xf numFmtId="0" fontId="36" fillId="0" borderId="19" xfId="0" applyFont="1" applyBorder="1" applyAlignment="1">
      <alignment horizontal="justify" vertical="center" wrapText="1"/>
    </xf>
    <xf numFmtId="0" fontId="18" fillId="11" borderId="19" xfId="0" applyFont="1" applyFill="1" applyBorder="1" applyAlignment="1">
      <alignment horizontal="center"/>
    </xf>
    <xf numFmtId="0" fontId="39" fillId="20" borderId="19" xfId="0" applyFont="1" applyFill="1" applyBorder="1" applyAlignment="1">
      <alignment horizontal="center" vertical="center" wrapText="1"/>
    </xf>
    <xf numFmtId="0" fontId="38" fillId="11" borderId="19" xfId="0" applyFont="1" applyFill="1" applyBorder="1" applyAlignment="1">
      <alignment horizontal="center" vertical="center" wrapText="1"/>
    </xf>
    <xf numFmtId="0" fontId="38" fillId="11" borderId="20" xfId="0" applyFont="1" applyFill="1" applyBorder="1" applyAlignment="1">
      <alignment horizontal="center" vertical="center" wrapText="1"/>
    </xf>
    <xf numFmtId="0" fontId="38" fillId="11" borderId="21" xfId="0" applyFont="1" applyFill="1" applyBorder="1" applyAlignment="1">
      <alignment horizontal="center" vertical="center" wrapText="1"/>
    </xf>
    <xf numFmtId="0" fontId="39" fillId="0" borderId="19" xfId="0" applyFont="1" applyBorder="1" applyAlignment="1">
      <alignment horizontal="center" vertical="center"/>
    </xf>
    <xf numFmtId="0" fontId="52" fillId="3" borderId="23" xfId="0" applyFont="1" applyFill="1" applyBorder="1" applyAlignment="1">
      <alignment horizontal="center" wrapText="1"/>
    </xf>
    <xf numFmtId="0" fontId="52" fillId="3" borderId="24" xfId="0" applyFont="1" applyFill="1" applyBorder="1" applyAlignment="1">
      <alignment horizontal="center" wrapText="1"/>
    </xf>
    <xf numFmtId="0" fontId="52" fillId="3" borderId="0" xfId="0" applyFont="1" applyFill="1" applyAlignment="1">
      <alignment horizontal="center" wrapText="1"/>
    </xf>
    <xf numFmtId="0" fontId="52" fillId="3" borderId="25" xfId="0" applyFont="1" applyFill="1" applyBorder="1" applyAlignment="1">
      <alignment horizontal="center" wrapText="1"/>
    </xf>
    <xf numFmtId="0" fontId="52" fillId="22" borderId="23" xfId="0" applyFont="1" applyFill="1" applyBorder="1" applyAlignment="1">
      <alignment horizontal="center" wrapText="1"/>
    </xf>
    <xf numFmtId="0" fontId="52" fillId="22" borderId="24" xfId="0" applyFont="1" applyFill="1" applyBorder="1" applyAlignment="1">
      <alignment horizontal="center" wrapText="1"/>
    </xf>
    <xf numFmtId="0" fontId="52" fillId="22" borderId="0" xfId="0" applyFont="1" applyFill="1" applyAlignment="1">
      <alignment horizontal="center" wrapText="1"/>
    </xf>
    <xf numFmtId="0" fontId="52" fillId="22" borderId="25" xfId="0" applyFont="1" applyFill="1" applyBorder="1" applyAlignment="1">
      <alignment horizontal="center" wrapText="1"/>
    </xf>
    <xf numFmtId="9" fontId="14" fillId="0" borderId="3" xfId="0" applyNumberFormat="1" applyFont="1" applyBorder="1" applyAlignment="1">
      <alignment horizontal="center" vertical="center" wrapText="1"/>
    </xf>
    <xf numFmtId="9" fontId="14"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41" fillId="0" borderId="0" xfId="1" applyFont="1" applyBorder="1" applyAlignment="1" applyProtection="1">
      <alignment horizontal="center" vertical="center" wrapText="1"/>
    </xf>
    <xf numFmtId="0" fontId="43" fillId="0" borderId="0" xfId="1" applyFont="1" applyBorder="1" applyAlignment="1" applyProtection="1">
      <alignment horizontal="center" wrapText="1"/>
    </xf>
    <xf numFmtId="0" fontId="45" fillId="0" borderId="0" xfId="1" applyFont="1" applyAlignment="1" applyProtection="1">
      <alignment horizontal="center" wrapText="1"/>
    </xf>
    <xf numFmtId="0" fontId="47" fillId="0" borderId="0" xfId="1" applyFont="1" applyAlignment="1" applyProtection="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22" fillId="5" borderId="0" xfId="1" applyFont="1" applyFill="1" applyAlignment="1" applyProtection="1">
      <alignment horizontal="left" vertical="center"/>
    </xf>
    <xf numFmtId="0" fontId="26" fillId="5" borderId="0" xfId="1" applyFont="1" applyFill="1" applyAlignment="1" applyProtection="1">
      <alignment horizontal="left" vertical="center"/>
    </xf>
    <xf numFmtId="0" fontId="10" fillId="0" borderId="0" xfId="1" applyFont="1" applyBorder="1" applyAlignment="1" applyProtection="1">
      <alignment horizontal="left" vertical="center" wrapText="1"/>
    </xf>
    <xf numFmtId="0" fontId="16" fillId="11" borderId="1" xfId="0" applyFont="1" applyFill="1" applyBorder="1" applyAlignment="1" applyProtection="1">
      <alignment horizontal="center" vertical="center" wrapText="1"/>
    </xf>
    <xf numFmtId="0" fontId="16" fillId="11" borderId="1" xfId="0" applyFont="1" applyFill="1" applyBorder="1" applyAlignment="1" applyProtection="1">
      <alignment horizontal="center" vertical="center" wrapText="1"/>
      <protection locked="0"/>
    </xf>
    <xf numFmtId="165" fontId="13" fillId="14" borderId="1" xfId="2" applyNumberFormat="1" applyFont="1" applyFill="1" applyBorder="1" applyAlignment="1" applyProtection="1">
      <alignment horizontal="center" vertical="center" wrapText="1"/>
    </xf>
    <xf numFmtId="10" fontId="16" fillId="11" borderId="12" xfId="0" applyNumberFormat="1" applyFont="1" applyFill="1" applyBorder="1" applyAlignment="1" applyProtection="1">
      <alignment horizontal="center" vertical="center"/>
    </xf>
    <xf numFmtId="10" fontId="16" fillId="11" borderId="13" xfId="0" applyNumberFormat="1" applyFont="1" applyFill="1" applyBorder="1" applyAlignment="1" applyProtection="1">
      <alignment horizontal="center" vertical="center"/>
    </xf>
    <xf numFmtId="9" fontId="16" fillId="11" borderId="9" xfId="0" applyNumberFormat="1" applyFont="1" applyFill="1" applyBorder="1" applyAlignment="1" applyProtection="1">
      <alignment horizontal="left" vertical="center"/>
    </xf>
    <xf numFmtId="9" fontId="16" fillId="11" borderId="10" xfId="0" applyNumberFormat="1" applyFont="1" applyFill="1" applyBorder="1" applyAlignment="1" applyProtection="1">
      <alignment horizontal="left" vertical="center"/>
    </xf>
    <xf numFmtId="9" fontId="16" fillId="11" borderId="11" xfId="0" applyNumberFormat="1" applyFont="1" applyFill="1" applyBorder="1" applyAlignment="1" applyProtection="1">
      <alignment horizontal="left" vertical="center"/>
    </xf>
    <xf numFmtId="0" fontId="16" fillId="11" borderId="2" xfId="0" applyFont="1" applyFill="1" applyBorder="1" applyAlignment="1" applyProtection="1">
      <alignment horizontal="center" vertical="center" wrapText="1"/>
    </xf>
    <xf numFmtId="9" fontId="16" fillId="11" borderId="9" xfId="0" applyNumberFormat="1" applyFont="1" applyFill="1" applyBorder="1" applyAlignment="1" applyProtection="1">
      <alignment vertical="center"/>
    </xf>
    <xf numFmtId="9" fontId="16" fillId="11" borderId="10" xfId="0" applyNumberFormat="1" applyFont="1" applyFill="1" applyBorder="1" applyAlignment="1" applyProtection="1">
      <alignment vertical="center"/>
    </xf>
    <xf numFmtId="9" fontId="16" fillId="11" borderId="14" xfId="0" applyNumberFormat="1" applyFont="1" applyFill="1" applyBorder="1" applyAlignment="1" applyProtection="1">
      <alignment vertical="center"/>
    </xf>
    <xf numFmtId="9" fontId="16" fillId="11" borderId="15" xfId="0" applyNumberFormat="1" applyFont="1" applyFill="1" applyBorder="1" applyAlignment="1" applyProtection="1">
      <alignment vertical="center"/>
    </xf>
    <xf numFmtId="9" fontId="16" fillId="11" borderId="16" xfId="0" applyNumberFormat="1" applyFont="1" applyFill="1" applyBorder="1" applyAlignment="1" applyProtection="1">
      <alignment vertical="center"/>
    </xf>
    <xf numFmtId="10" fontId="16" fillId="11" borderId="17" xfId="0" applyNumberFormat="1" applyFont="1" applyFill="1" applyBorder="1" applyAlignment="1" applyProtection="1">
      <alignment horizontal="center" vertical="center"/>
    </xf>
    <xf numFmtId="0" fontId="6" fillId="13" borderId="3" xfId="1" applyFont="1" applyFill="1" applyBorder="1" applyAlignment="1" applyProtection="1">
      <alignment vertical="center" wrapText="1"/>
    </xf>
    <xf numFmtId="0" fontId="6" fillId="13" borderId="4" xfId="1" applyFont="1" applyFill="1" applyBorder="1" applyAlignment="1" applyProtection="1">
      <alignment vertical="center" wrapText="1"/>
    </xf>
    <xf numFmtId="0" fontId="6" fillId="13" borderId="5" xfId="1" applyFont="1" applyFill="1" applyBorder="1" applyAlignment="1" applyProtection="1">
      <alignment vertical="center" wrapText="1"/>
    </xf>
    <xf numFmtId="0" fontId="15" fillId="14" borderId="1" xfId="1" applyFont="1" applyFill="1" applyBorder="1" applyAlignment="1" applyProtection="1">
      <alignment horizontal="left" vertical="center"/>
    </xf>
    <xf numFmtId="0" fontId="6" fillId="13" borderId="6" xfId="1" applyFont="1" applyFill="1" applyBorder="1" applyAlignment="1" applyProtection="1">
      <alignment vertical="center" wrapText="1"/>
    </xf>
    <xf numFmtId="0" fontId="6" fillId="13" borderId="7" xfId="1" applyFont="1" applyFill="1" applyBorder="1" applyAlignment="1" applyProtection="1">
      <alignment vertical="center" wrapText="1"/>
    </xf>
    <xf numFmtId="0" fontId="6" fillId="13" borderId="8" xfId="1" applyFont="1" applyFill="1" applyBorder="1" applyAlignment="1" applyProtection="1">
      <alignment vertical="center" wrapText="1"/>
    </xf>
    <xf numFmtId="0" fontId="9" fillId="11" borderId="0" xfId="1" applyFont="1" applyFill="1" applyBorder="1" applyAlignment="1" applyProtection="1">
      <alignment horizontal="center" vertical="center" wrapText="1"/>
    </xf>
    <xf numFmtId="0" fontId="12" fillId="13" borderId="0" xfId="1" applyFont="1" applyFill="1" applyBorder="1" applyAlignment="1" applyProtection="1">
      <alignment horizontal="center" vertical="center"/>
    </xf>
  </cellXfs>
  <cellStyles count="3">
    <cellStyle name="Millares 2" xfId="2"/>
    <cellStyle name="Normal" xfId="0" builtinId="0"/>
    <cellStyle name="Normal 3" xfId="1"/>
  </cellStyles>
  <dxfs count="38">
    <dxf>
      <fill>
        <patternFill>
          <bgColor rgb="FFFFC7CE"/>
        </patternFill>
      </fill>
    </dxf>
    <dxf>
      <fill>
        <patternFill>
          <bgColor rgb="FFFFC7CE"/>
        </patternFill>
      </fill>
    </dxf>
    <dxf>
      <font>
        <color auto="1"/>
      </font>
      <fill>
        <patternFill>
          <bgColor rgb="FFFFC7CE"/>
        </patternFill>
      </fill>
    </dxf>
    <dxf>
      <font>
        <color auto="1"/>
      </font>
      <fill>
        <patternFill>
          <bgColor rgb="FFFFC7CE"/>
        </patternFill>
      </fill>
    </dxf>
    <dxf>
      <font>
        <color auto="1"/>
      </font>
      <fill>
        <patternFill>
          <bgColor theme="9" tint="0.79998168889431442"/>
        </patternFill>
      </fill>
    </dxf>
    <dxf>
      <font>
        <color auto="1"/>
      </font>
      <fill>
        <patternFill>
          <bgColor theme="9" tint="0.79998168889431442"/>
        </patternFill>
      </fill>
    </dxf>
    <dxf>
      <font>
        <color auto="1"/>
      </font>
      <fill>
        <patternFill>
          <bgColor rgb="FFFFC7CE"/>
        </patternFill>
      </fill>
    </dxf>
    <dxf>
      <font>
        <color auto="1"/>
      </font>
      <fill>
        <patternFill>
          <bgColor rgb="FFFFC7CE"/>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ill>
        <patternFill>
          <bgColor rgb="FFFFC7CE"/>
        </patternFill>
      </fill>
    </dxf>
    <dxf>
      <fill>
        <patternFill>
          <bgColor rgb="FFFFC7CE"/>
        </patternFill>
      </fill>
    </dxf>
    <dxf>
      <font>
        <color auto="1"/>
      </font>
      <fill>
        <patternFill>
          <bgColor theme="9" tint="0.79998168889431442"/>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auto="1"/>
      </font>
      <fill>
        <patternFill>
          <bgColor rgb="FFFFC7CE"/>
        </patternFill>
      </fill>
    </dxf>
    <dxf>
      <font>
        <color auto="1"/>
      </font>
      <fill>
        <patternFill>
          <bgColor rgb="FFFFC7CE"/>
        </patternFill>
      </fill>
    </dxf>
    <dxf>
      <font>
        <color auto="1"/>
      </font>
      <fill>
        <patternFill>
          <bgColor theme="9" tint="0.79998168889431442"/>
        </patternFill>
      </fill>
    </dxf>
    <dxf>
      <font>
        <color auto="1"/>
      </font>
      <fill>
        <patternFill>
          <bgColor rgb="FFFFC7CE"/>
        </patternFill>
      </fill>
    </dxf>
    <dxf>
      <font>
        <color auto="1"/>
      </font>
      <fill>
        <patternFill>
          <bgColor rgb="FFFFC7CE"/>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ont>
        <color auto="1"/>
      </font>
      <fill>
        <patternFill>
          <bgColor theme="9" tint="0.79998168889431442"/>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14"/>
  <sheetViews>
    <sheetView workbookViewId="0">
      <selection activeCell="D4" sqref="D4"/>
    </sheetView>
  </sheetViews>
  <sheetFormatPr baseColWidth="10" defaultRowHeight="15" x14ac:dyDescent="0.25"/>
  <cols>
    <col min="1" max="1" width="38.140625" customWidth="1"/>
    <col min="2" max="2" width="72.28515625" customWidth="1"/>
  </cols>
  <sheetData>
    <row r="1" spans="1:2" ht="42" customHeight="1" x14ac:dyDescent="0.25">
      <c r="A1" s="146" t="s">
        <v>85</v>
      </c>
      <c r="B1" s="146"/>
    </row>
    <row r="2" spans="1:2" ht="15.75" thickBot="1" x14ac:dyDescent="0.3">
      <c r="A2" s="147" t="s">
        <v>86</v>
      </c>
      <c r="B2" s="147"/>
    </row>
    <row r="3" spans="1:2" ht="38.25" customHeight="1" thickBot="1" x14ac:dyDescent="0.3">
      <c r="A3" s="87" t="s">
        <v>87</v>
      </c>
      <c r="B3" s="88"/>
    </row>
    <row r="4" spans="1:2" ht="38.25" customHeight="1" thickBot="1" x14ac:dyDescent="0.3">
      <c r="A4" s="87" t="s">
        <v>88</v>
      </c>
      <c r="B4" s="88"/>
    </row>
    <row r="5" spans="1:2" ht="38.25" customHeight="1" thickBot="1" x14ac:dyDescent="0.3">
      <c r="A5" s="87" t="s">
        <v>89</v>
      </c>
      <c r="B5" s="88"/>
    </row>
    <row r="6" spans="1:2" ht="43.5" customHeight="1" thickBot="1" x14ac:dyDescent="0.3">
      <c r="A6" s="89" t="s">
        <v>90</v>
      </c>
      <c r="B6" s="88"/>
    </row>
    <row r="7" spans="1:2" ht="43.5" customHeight="1" thickBot="1" x14ac:dyDescent="0.3">
      <c r="A7" s="148" t="s">
        <v>91</v>
      </c>
      <c r="B7" s="148"/>
    </row>
    <row r="8" spans="1:2" ht="15.75" thickBot="1" x14ac:dyDescent="0.3">
      <c r="A8" s="90" t="s">
        <v>92</v>
      </c>
      <c r="B8" s="91" t="s">
        <v>93</v>
      </c>
    </row>
    <row r="9" spans="1:2" ht="15.75" thickBot="1" x14ac:dyDescent="0.3">
      <c r="A9" s="90" t="s">
        <v>94</v>
      </c>
      <c r="B9" s="91"/>
    </row>
    <row r="10" spans="1:2" ht="15.75" thickBot="1" x14ac:dyDescent="0.3">
      <c r="A10" s="90" t="s">
        <v>95</v>
      </c>
      <c r="B10" s="91"/>
    </row>
    <row r="11" spans="1:2" ht="15.75" thickBot="1" x14ac:dyDescent="0.3">
      <c r="A11" s="90" t="s">
        <v>96</v>
      </c>
      <c r="B11" s="91"/>
    </row>
    <row r="12" spans="1:2" ht="15.75" thickBot="1" x14ac:dyDescent="0.3">
      <c r="A12" s="89" t="s">
        <v>97</v>
      </c>
      <c r="B12" s="88"/>
    </row>
    <row r="13" spans="1:2" ht="15.75" thickBot="1" x14ac:dyDescent="0.3">
      <c r="A13" s="148" t="s">
        <v>98</v>
      </c>
      <c r="B13" s="148"/>
    </row>
    <row r="14" spans="1:2" ht="15.75" thickBot="1" x14ac:dyDescent="0.3">
      <c r="A14" s="148"/>
      <c r="B14" s="148"/>
    </row>
  </sheetData>
  <mergeCells count="4">
    <mergeCell ref="A1:B1"/>
    <mergeCell ref="A2:B2"/>
    <mergeCell ref="A7:B7"/>
    <mergeCell ref="A13:B1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19"/>
  <sheetViews>
    <sheetView workbookViewId="0">
      <selection activeCell="A3" sqref="A3:XFD3"/>
    </sheetView>
  </sheetViews>
  <sheetFormatPr baseColWidth="10" defaultRowHeight="15" x14ac:dyDescent="0.25"/>
  <cols>
    <col min="1" max="1" width="5.5703125" customWidth="1"/>
    <col min="2" max="2" width="17.42578125" customWidth="1"/>
    <col min="3" max="3" width="22.85546875" customWidth="1"/>
    <col min="4" max="4" width="32.140625" customWidth="1"/>
    <col min="5" max="5" width="5.42578125" customWidth="1"/>
    <col min="6" max="6" width="23.85546875" customWidth="1"/>
    <col min="7" max="7" width="26.28515625" customWidth="1"/>
  </cols>
  <sheetData>
    <row r="1" spans="1:7" ht="30.75" customHeight="1" x14ac:dyDescent="0.25">
      <c r="A1" s="146" t="s">
        <v>85</v>
      </c>
      <c r="B1" s="146"/>
      <c r="C1" s="146"/>
      <c r="D1" s="146"/>
      <c r="E1" s="146"/>
      <c r="F1" s="146"/>
      <c r="G1" s="146"/>
    </row>
    <row r="2" spans="1:7" ht="15.75" thickBot="1" x14ac:dyDescent="0.3">
      <c r="A2" s="147" t="s">
        <v>99</v>
      </c>
      <c r="B2" s="147"/>
      <c r="C2" s="147"/>
      <c r="D2" s="147"/>
      <c r="E2" s="147"/>
      <c r="F2" s="147"/>
      <c r="G2" s="147"/>
    </row>
    <row r="3" spans="1:7" ht="21.75" thickBot="1" x14ac:dyDescent="0.3">
      <c r="A3" s="150" t="s">
        <v>100</v>
      </c>
      <c r="B3" s="150"/>
      <c r="C3" s="92" t="s">
        <v>101</v>
      </c>
      <c r="D3" s="92" t="s">
        <v>102</v>
      </c>
      <c r="E3" s="149" t="s">
        <v>103</v>
      </c>
      <c r="F3" s="149"/>
      <c r="G3" s="93" t="s">
        <v>104</v>
      </c>
    </row>
    <row r="4" spans="1:7" ht="25.5" thickBot="1" x14ac:dyDescent="0.3">
      <c r="A4" s="151" t="s">
        <v>105</v>
      </c>
      <c r="B4" s="151"/>
      <c r="C4" s="94" t="s">
        <v>106</v>
      </c>
      <c r="D4" s="94" t="s">
        <v>107</v>
      </c>
      <c r="E4" s="151" t="s">
        <v>108</v>
      </c>
      <c r="F4" s="151"/>
      <c r="G4" s="95" t="s">
        <v>109</v>
      </c>
    </row>
    <row r="5" spans="1:7" ht="15.75" thickBot="1" x14ac:dyDescent="0.3">
      <c r="A5" s="149" t="s">
        <v>110</v>
      </c>
      <c r="B5" s="149"/>
      <c r="C5" s="150"/>
      <c r="D5" s="150"/>
      <c r="E5" s="149" t="s">
        <v>111</v>
      </c>
      <c r="F5" s="149"/>
      <c r="G5" s="149"/>
    </row>
    <row r="6" spans="1:7" ht="15.75" thickBot="1" x14ac:dyDescent="0.3">
      <c r="A6" s="149"/>
      <c r="B6" s="149"/>
      <c r="C6" s="150"/>
      <c r="D6" s="150"/>
      <c r="E6" s="149"/>
      <c r="F6" s="149"/>
      <c r="G6" s="149"/>
    </row>
    <row r="7" spans="1:7" ht="15.75" thickBot="1" x14ac:dyDescent="0.3">
      <c r="A7" s="149"/>
      <c r="B7" s="149"/>
      <c r="C7" s="150"/>
      <c r="D7" s="150"/>
      <c r="E7" s="149"/>
      <c r="F7" s="149"/>
      <c r="G7" s="149"/>
    </row>
    <row r="8" spans="1:7" ht="15.75" thickBot="1" x14ac:dyDescent="0.3">
      <c r="A8" s="149" t="s">
        <v>112</v>
      </c>
      <c r="B8" s="149"/>
      <c r="C8" s="150"/>
      <c r="D8" s="150"/>
      <c r="E8" s="149" t="s">
        <v>113</v>
      </c>
      <c r="F8" s="149"/>
      <c r="G8" s="149"/>
    </row>
    <row r="9" spans="1:7" ht="15.75" thickBot="1" x14ac:dyDescent="0.3">
      <c r="A9" s="149"/>
      <c r="B9" s="149"/>
      <c r="C9" s="150"/>
      <c r="D9" s="150"/>
      <c r="E9" s="149"/>
      <c r="F9" s="149"/>
      <c r="G9" s="149"/>
    </row>
    <row r="10" spans="1:7" ht="15.75" thickBot="1" x14ac:dyDescent="0.3">
      <c r="A10" s="149"/>
      <c r="B10" s="149"/>
      <c r="C10" s="150"/>
      <c r="D10" s="150"/>
      <c r="E10" s="149"/>
      <c r="F10" s="149"/>
      <c r="G10" s="149"/>
    </row>
    <row r="11" spans="1:7" ht="15.75" thickBot="1" x14ac:dyDescent="0.3">
      <c r="A11" s="149" t="s">
        <v>114</v>
      </c>
      <c r="B11" s="149"/>
      <c r="C11" s="150"/>
      <c r="D11" s="150"/>
      <c r="E11" s="149" t="s">
        <v>115</v>
      </c>
      <c r="F11" s="149"/>
      <c r="G11" s="149"/>
    </row>
    <row r="12" spans="1:7" ht="15.75" thickBot="1" x14ac:dyDescent="0.3">
      <c r="A12" s="149"/>
      <c r="B12" s="149"/>
      <c r="C12" s="150"/>
      <c r="D12" s="150"/>
      <c r="E12" s="149"/>
      <c r="F12" s="149"/>
      <c r="G12" s="149"/>
    </row>
    <row r="13" spans="1:7" ht="15.75" thickBot="1" x14ac:dyDescent="0.3">
      <c r="A13" s="149"/>
      <c r="B13" s="149"/>
      <c r="C13" s="150"/>
      <c r="D13" s="150"/>
      <c r="E13" s="149"/>
      <c r="F13" s="149"/>
      <c r="G13" s="149"/>
    </row>
    <row r="14" spans="1:7" ht="15.75" thickBot="1" x14ac:dyDescent="0.3">
      <c r="A14" s="149" t="s">
        <v>116</v>
      </c>
      <c r="B14" s="149"/>
      <c r="C14" s="150"/>
      <c r="D14" s="150"/>
      <c r="E14" s="149" t="s">
        <v>117</v>
      </c>
      <c r="F14" s="149"/>
      <c r="G14" s="149"/>
    </row>
    <row r="15" spans="1:7" ht="15.75" thickBot="1" x14ac:dyDescent="0.3">
      <c r="A15" s="149"/>
      <c r="B15" s="149"/>
      <c r="C15" s="150"/>
      <c r="D15" s="150"/>
      <c r="E15" s="149"/>
      <c r="F15" s="149"/>
      <c r="G15" s="149"/>
    </row>
    <row r="16" spans="1:7" ht="15.75" thickBot="1" x14ac:dyDescent="0.3">
      <c r="A16" s="149"/>
      <c r="B16" s="149"/>
      <c r="C16" s="150"/>
      <c r="D16" s="150"/>
      <c r="E16" s="149"/>
      <c r="F16" s="149"/>
      <c r="G16" s="149"/>
    </row>
    <row r="17" spans="1:7" ht="15.75" thickBot="1" x14ac:dyDescent="0.3">
      <c r="A17" s="149" t="s">
        <v>118</v>
      </c>
      <c r="B17" s="149"/>
      <c r="C17" s="150"/>
      <c r="D17" s="150"/>
      <c r="E17" s="149" t="s">
        <v>119</v>
      </c>
      <c r="F17" s="149"/>
      <c r="G17" s="149"/>
    </row>
    <row r="18" spans="1:7" ht="15.75" thickBot="1" x14ac:dyDescent="0.3">
      <c r="A18" s="149"/>
      <c r="B18" s="149"/>
      <c r="C18" s="150"/>
      <c r="D18" s="150"/>
      <c r="E18" s="149"/>
      <c r="F18" s="149"/>
      <c r="G18" s="149"/>
    </row>
    <row r="19" spans="1:7" ht="15.75" thickBot="1" x14ac:dyDescent="0.3">
      <c r="A19" s="149"/>
      <c r="B19" s="149"/>
      <c r="C19" s="150"/>
      <c r="D19" s="150"/>
      <c r="E19" s="149"/>
      <c r="F19" s="149"/>
      <c r="G19" s="149"/>
    </row>
  </sheetData>
  <mergeCells count="41">
    <mergeCell ref="A1:G1"/>
    <mergeCell ref="A2:G2"/>
    <mergeCell ref="A3:B3"/>
    <mergeCell ref="E3:F3"/>
    <mergeCell ref="A4:B4"/>
    <mergeCell ref="E4:F4"/>
    <mergeCell ref="G5:G7"/>
    <mergeCell ref="A8:A10"/>
    <mergeCell ref="B8:B10"/>
    <mergeCell ref="C8:C10"/>
    <mergeCell ref="D8:D10"/>
    <mergeCell ref="E8:E10"/>
    <mergeCell ref="F8:F10"/>
    <mergeCell ref="G8:G10"/>
    <mergeCell ref="A5:A7"/>
    <mergeCell ref="B5:B7"/>
    <mergeCell ref="C5:C7"/>
    <mergeCell ref="D5:D7"/>
    <mergeCell ref="E5:E7"/>
    <mergeCell ref="F5:F7"/>
    <mergeCell ref="G11:G13"/>
    <mergeCell ref="A14:A16"/>
    <mergeCell ref="B14:B16"/>
    <mergeCell ref="C14:C16"/>
    <mergeCell ref="D14:D16"/>
    <mergeCell ref="E14:E16"/>
    <mergeCell ref="F14:F16"/>
    <mergeCell ref="G14:G16"/>
    <mergeCell ref="A11:A13"/>
    <mergeCell ref="B11:B13"/>
    <mergeCell ref="C11:C13"/>
    <mergeCell ref="D11:D13"/>
    <mergeCell ref="E11:E13"/>
    <mergeCell ref="F11:F13"/>
    <mergeCell ref="G17:G19"/>
    <mergeCell ref="A17:A19"/>
    <mergeCell ref="B17:B19"/>
    <mergeCell ref="C17:C19"/>
    <mergeCell ref="D17:D19"/>
    <mergeCell ref="E17:E19"/>
    <mergeCell ref="F17:F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F20"/>
  <sheetViews>
    <sheetView workbookViewId="0">
      <selection activeCell="I6" sqref="I6:I7"/>
    </sheetView>
  </sheetViews>
  <sheetFormatPr baseColWidth="10" defaultRowHeight="15" x14ac:dyDescent="0.25"/>
  <cols>
    <col min="1" max="1" width="5.5703125" customWidth="1"/>
    <col min="2" max="2" width="17.42578125" customWidth="1"/>
    <col min="3" max="3" width="7.7109375" customWidth="1"/>
    <col min="4" max="5" width="23.85546875" customWidth="1"/>
    <col min="6" max="6" width="29.85546875" customWidth="1"/>
  </cols>
  <sheetData>
    <row r="1" spans="1:6" ht="38.25" customHeight="1" x14ac:dyDescent="0.25">
      <c r="A1" s="146" t="s">
        <v>85</v>
      </c>
      <c r="B1" s="146"/>
      <c r="C1" s="146"/>
      <c r="D1" s="146"/>
      <c r="E1" s="146"/>
      <c r="F1" s="146"/>
    </row>
    <row r="2" spans="1:6" ht="15.75" thickBot="1" x14ac:dyDescent="0.3">
      <c r="A2" s="147" t="s">
        <v>120</v>
      </c>
      <c r="B2" s="147"/>
      <c r="C2" s="147"/>
      <c r="D2" s="147"/>
      <c r="E2" s="147"/>
      <c r="F2" s="147"/>
    </row>
    <row r="3" spans="1:6" ht="15" customHeight="1" thickBot="1" x14ac:dyDescent="0.3">
      <c r="A3" s="152" t="s">
        <v>121</v>
      </c>
      <c r="B3" s="152"/>
      <c r="C3" s="152"/>
      <c r="D3" s="152"/>
      <c r="E3" s="152"/>
      <c r="F3" s="152"/>
    </row>
    <row r="4" spans="1:6" ht="30" customHeight="1" thickBot="1" x14ac:dyDescent="0.3">
      <c r="A4" s="150" t="s">
        <v>100</v>
      </c>
      <c r="B4" s="150"/>
      <c r="C4" s="149" t="s">
        <v>122</v>
      </c>
      <c r="D4" s="149"/>
      <c r="E4" s="96" t="s">
        <v>123</v>
      </c>
      <c r="F4" s="93" t="s">
        <v>124</v>
      </c>
    </row>
    <row r="5" spans="1:6" ht="17.25" customHeight="1" thickBot="1" x14ac:dyDescent="0.3">
      <c r="A5" s="151" t="s">
        <v>105</v>
      </c>
      <c r="B5" s="151"/>
      <c r="C5" s="151" t="s">
        <v>125</v>
      </c>
      <c r="D5" s="151"/>
      <c r="E5" s="95" t="s">
        <v>126</v>
      </c>
      <c r="F5" s="95" t="s">
        <v>127</v>
      </c>
    </row>
    <row r="6" spans="1:6" ht="15.75" thickBot="1" x14ac:dyDescent="0.3">
      <c r="A6" s="149" t="s">
        <v>110</v>
      </c>
      <c r="B6" s="149"/>
      <c r="C6" s="96" t="s">
        <v>128</v>
      </c>
      <c r="D6" s="96"/>
      <c r="E6" s="96"/>
      <c r="F6" s="96"/>
    </row>
    <row r="7" spans="1:6" ht="15.75" thickBot="1" x14ac:dyDescent="0.3">
      <c r="A7" s="149"/>
      <c r="B7" s="149"/>
      <c r="C7" s="96" t="s">
        <v>129</v>
      </c>
      <c r="D7" s="96"/>
      <c r="E7" s="96"/>
      <c r="F7" s="96"/>
    </row>
    <row r="8" spans="1:6" ht="15.75" thickBot="1" x14ac:dyDescent="0.3">
      <c r="A8" s="149"/>
      <c r="B8" s="149"/>
      <c r="C8" s="96" t="s">
        <v>130</v>
      </c>
      <c r="D8" s="96"/>
      <c r="E8" s="96"/>
      <c r="F8" s="96"/>
    </row>
    <row r="9" spans="1:6" ht="15.75" thickBot="1" x14ac:dyDescent="0.3">
      <c r="A9" s="149" t="s">
        <v>112</v>
      </c>
      <c r="B9" s="149"/>
      <c r="C9" s="96"/>
      <c r="D9" s="96"/>
      <c r="E9" s="96"/>
      <c r="F9" s="96"/>
    </row>
    <row r="10" spans="1:6" ht="15.75" thickBot="1" x14ac:dyDescent="0.3">
      <c r="A10" s="149"/>
      <c r="B10" s="149"/>
      <c r="C10" s="96"/>
      <c r="D10" s="96"/>
      <c r="E10" s="96"/>
      <c r="F10" s="96"/>
    </row>
    <row r="11" spans="1:6" ht="15.75" thickBot="1" x14ac:dyDescent="0.3">
      <c r="A11" s="149"/>
      <c r="B11" s="149"/>
      <c r="C11" s="96"/>
      <c r="D11" s="96"/>
      <c r="E11" s="96"/>
      <c r="F11" s="96"/>
    </row>
    <row r="12" spans="1:6" ht="15.75" thickBot="1" x14ac:dyDescent="0.3">
      <c r="A12" s="149" t="s">
        <v>114</v>
      </c>
      <c r="B12" s="149"/>
      <c r="C12" s="96"/>
      <c r="D12" s="96"/>
      <c r="E12" s="96"/>
      <c r="F12" s="96"/>
    </row>
    <row r="13" spans="1:6" ht="15.75" thickBot="1" x14ac:dyDescent="0.3">
      <c r="A13" s="149"/>
      <c r="B13" s="149"/>
      <c r="C13" s="96"/>
      <c r="D13" s="96"/>
      <c r="E13" s="96"/>
      <c r="F13" s="96"/>
    </row>
    <row r="14" spans="1:6" ht="15.75" thickBot="1" x14ac:dyDescent="0.3">
      <c r="A14" s="149"/>
      <c r="B14" s="149"/>
      <c r="C14" s="96"/>
      <c r="D14" s="96"/>
      <c r="E14" s="96"/>
      <c r="F14" s="96"/>
    </row>
    <row r="15" spans="1:6" ht="15.75" thickBot="1" x14ac:dyDescent="0.3">
      <c r="A15" s="149" t="s">
        <v>116</v>
      </c>
      <c r="B15" s="149"/>
      <c r="C15" s="96"/>
      <c r="D15" s="96"/>
      <c r="E15" s="96"/>
      <c r="F15" s="96"/>
    </row>
    <row r="16" spans="1:6" ht="15.75" thickBot="1" x14ac:dyDescent="0.3">
      <c r="A16" s="149"/>
      <c r="B16" s="149"/>
      <c r="C16" s="96"/>
      <c r="D16" s="96"/>
      <c r="E16" s="96"/>
      <c r="F16" s="96"/>
    </row>
    <row r="17" spans="1:6" ht="15.75" thickBot="1" x14ac:dyDescent="0.3">
      <c r="A17" s="149"/>
      <c r="B17" s="149"/>
      <c r="C17" s="96"/>
      <c r="D17" s="96"/>
      <c r="E17" s="96"/>
      <c r="F17" s="96"/>
    </row>
    <row r="18" spans="1:6" ht="15.75" thickBot="1" x14ac:dyDescent="0.3">
      <c r="A18" s="149" t="s">
        <v>118</v>
      </c>
      <c r="B18" s="149"/>
      <c r="C18" s="96"/>
      <c r="D18" s="96"/>
      <c r="E18" s="96"/>
      <c r="F18" s="96"/>
    </row>
    <row r="19" spans="1:6" ht="15.75" thickBot="1" x14ac:dyDescent="0.3">
      <c r="A19" s="149"/>
      <c r="B19" s="149"/>
      <c r="C19" s="96"/>
      <c r="D19" s="96"/>
      <c r="E19" s="96"/>
      <c r="F19" s="96"/>
    </row>
    <row r="20" spans="1:6" ht="15.75" thickBot="1" x14ac:dyDescent="0.3">
      <c r="A20" s="149"/>
      <c r="B20" s="149"/>
      <c r="C20" s="96"/>
      <c r="D20" s="96"/>
      <c r="E20" s="96"/>
      <c r="F20" s="96"/>
    </row>
  </sheetData>
  <mergeCells count="17">
    <mergeCell ref="A5:B5"/>
    <mergeCell ref="C5:D5"/>
    <mergeCell ref="A1:F1"/>
    <mergeCell ref="A2:F2"/>
    <mergeCell ref="A3:F3"/>
    <mergeCell ref="A4:B4"/>
    <mergeCell ref="C4:D4"/>
    <mergeCell ref="A15:A17"/>
    <mergeCell ref="B15:B17"/>
    <mergeCell ref="A18:A20"/>
    <mergeCell ref="B18:B20"/>
    <mergeCell ref="A6:A8"/>
    <mergeCell ref="B6:B8"/>
    <mergeCell ref="A9:A11"/>
    <mergeCell ref="B9:B11"/>
    <mergeCell ref="A12:A14"/>
    <mergeCell ref="B12:B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BF17"/>
  <sheetViews>
    <sheetView zoomScale="98" zoomScaleNormal="98" workbookViewId="0">
      <selection activeCell="D20" sqref="D20"/>
    </sheetView>
  </sheetViews>
  <sheetFormatPr baseColWidth="10" defaultColWidth="3.5703125" defaultRowHeight="15" x14ac:dyDescent="0.25"/>
  <cols>
    <col min="1" max="1" width="4" customWidth="1"/>
    <col min="2" max="2" width="18.7109375" customWidth="1"/>
    <col min="3" max="3" width="14.5703125" customWidth="1"/>
    <col min="4" max="6" width="16.140625" customWidth="1"/>
  </cols>
  <sheetData>
    <row r="1" spans="1:58" ht="24.75" customHeight="1" x14ac:dyDescent="0.25">
      <c r="A1" s="146" t="s">
        <v>85</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row>
    <row r="2" spans="1:58" ht="15.75" thickBot="1" x14ac:dyDescent="0.3">
      <c r="A2" s="147" t="s">
        <v>131</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row>
    <row r="3" spans="1:58" ht="45" customHeight="1" thickBot="1" x14ac:dyDescent="0.3">
      <c r="A3" s="97" t="s">
        <v>132</v>
      </c>
      <c r="B3" s="154" t="s">
        <v>133</v>
      </c>
      <c r="C3" s="154"/>
      <c r="D3" s="97" t="s">
        <v>134</v>
      </c>
      <c r="E3" s="129" t="s">
        <v>187</v>
      </c>
      <c r="F3" s="129" t="s">
        <v>188</v>
      </c>
      <c r="G3" s="154" t="s">
        <v>135</v>
      </c>
      <c r="H3" s="154"/>
      <c r="I3" s="154" t="s">
        <v>136</v>
      </c>
      <c r="J3" s="154"/>
      <c r="K3" s="154" t="s">
        <v>137</v>
      </c>
      <c r="L3" s="154"/>
      <c r="M3" s="154" t="s">
        <v>138</v>
      </c>
      <c r="N3" s="154"/>
      <c r="O3" s="154" t="s">
        <v>139</v>
      </c>
      <c r="P3" s="154"/>
      <c r="Q3" s="154" t="s">
        <v>140</v>
      </c>
      <c r="R3" s="154"/>
      <c r="S3" s="154" t="s">
        <v>141</v>
      </c>
      <c r="T3" s="154"/>
      <c r="U3" s="154" t="s">
        <v>142</v>
      </c>
      <c r="V3" s="154"/>
      <c r="W3" s="154" t="s">
        <v>143</v>
      </c>
      <c r="X3" s="154"/>
      <c r="Y3" s="154" t="s">
        <v>144</v>
      </c>
      <c r="Z3" s="154"/>
      <c r="AA3" s="154" t="s">
        <v>145</v>
      </c>
      <c r="AB3" s="154"/>
      <c r="AC3" s="154" t="s">
        <v>146</v>
      </c>
      <c r="AD3" s="154"/>
      <c r="AE3" s="154" t="s">
        <v>147</v>
      </c>
      <c r="AF3" s="154"/>
      <c r="AG3" s="154" t="s">
        <v>148</v>
      </c>
      <c r="AH3" s="154"/>
      <c r="AI3" s="154" t="s">
        <v>149</v>
      </c>
      <c r="AJ3" s="155"/>
      <c r="AK3" s="156" t="s">
        <v>150</v>
      </c>
      <c r="AL3" s="154"/>
      <c r="AM3" s="154" t="s">
        <v>151</v>
      </c>
      <c r="AN3" s="154"/>
      <c r="AO3" s="154" t="s">
        <v>152</v>
      </c>
      <c r="AP3" s="154"/>
      <c r="AQ3" s="154" t="s">
        <v>153</v>
      </c>
      <c r="AR3" s="154"/>
      <c r="AS3" s="154" t="s">
        <v>154</v>
      </c>
      <c r="AT3" s="154"/>
      <c r="AU3" s="154" t="s">
        <v>155</v>
      </c>
      <c r="AV3" s="154"/>
      <c r="AW3" s="154" t="s">
        <v>156</v>
      </c>
      <c r="AX3" s="154"/>
      <c r="AY3" s="154" t="s">
        <v>157</v>
      </c>
      <c r="AZ3" s="154"/>
      <c r="BA3" s="154" t="s">
        <v>158</v>
      </c>
      <c r="BB3" s="154"/>
      <c r="BC3" s="154" t="s">
        <v>159</v>
      </c>
      <c r="BD3" s="154"/>
      <c r="BE3" s="130"/>
      <c r="BF3" s="131"/>
    </row>
    <row r="4" spans="1:58" ht="33.75" customHeight="1" thickBot="1" x14ac:dyDescent="0.3">
      <c r="A4" s="157" t="s">
        <v>110</v>
      </c>
      <c r="B4" s="98" t="s">
        <v>160</v>
      </c>
      <c r="C4" s="99" t="s">
        <v>161</v>
      </c>
      <c r="D4" s="98"/>
      <c r="E4" s="98"/>
      <c r="F4" s="98"/>
      <c r="G4" s="132"/>
      <c r="H4" s="132"/>
      <c r="I4" s="132"/>
      <c r="J4" s="132"/>
      <c r="K4" s="132"/>
      <c r="L4" s="132"/>
      <c r="M4" s="132"/>
      <c r="N4" s="132"/>
      <c r="O4" s="132"/>
      <c r="P4" s="132"/>
      <c r="Q4" s="132"/>
      <c r="R4" s="132"/>
      <c r="S4" s="132"/>
      <c r="T4" s="132"/>
      <c r="U4" s="132"/>
      <c r="V4" s="132"/>
      <c r="W4" s="133"/>
      <c r="X4" s="100"/>
      <c r="Y4" s="98"/>
      <c r="Z4" s="98"/>
      <c r="AA4" s="98"/>
      <c r="AB4" s="98"/>
      <c r="AC4" s="98"/>
      <c r="AD4" s="98"/>
      <c r="AE4" s="100"/>
      <c r="AF4" s="100"/>
      <c r="AG4" s="98"/>
      <c r="AH4" s="98"/>
      <c r="AI4" s="98"/>
      <c r="AJ4" s="134"/>
      <c r="AK4" s="135"/>
      <c r="AL4" s="98"/>
      <c r="AM4" s="98"/>
      <c r="AN4" s="98"/>
      <c r="AO4" s="98"/>
      <c r="AP4" s="98"/>
      <c r="AQ4" s="98"/>
      <c r="AR4" s="98"/>
      <c r="AS4" s="98"/>
      <c r="AT4" s="98"/>
      <c r="AU4" s="98"/>
      <c r="AV4" s="98"/>
      <c r="AW4" s="98"/>
      <c r="AX4" s="98"/>
      <c r="AY4" s="98"/>
      <c r="AZ4" s="98"/>
      <c r="BA4" s="98"/>
      <c r="BB4" s="98"/>
      <c r="BC4" s="98"/>
      <c r="BD4" s="98"/>
      <c r="BE4" s="130"/>
      <c r="BF4" s="131"/>
    </row>
    <row r="5" spans="1:58" ht="15.75" thickBot="1" x14ac:dyDescent="0.3">
      <c r="A5" s="157"/>
      <c r="B5" s="98" t="s">
        <v>162</v>
      </c>
      <c r="C5" s="99" t="s">
        <v>161</v>
      </c>
      <c r="D5" s="98"/>
      <c r="E5" s="98"/>
      <c r="F5" s="98"/>
      <c r="G5" s="98"/>
      <c r="H5" s="98"/>
      <c r="I5" s="98"/>
      <c r="J5" s="98"/>
      <c r="K5" s="98"/>
      <c r="L5" s="136"/>
      <c r="M5" s="137"/>
      <c r="N5" s="137"/>
      <c r="O5" s="137"/>
      <c r="P5" s="133"/>
      <c r="Q5" s="98"/>
      <c r="R5" s="98"/>
      <c r="S5" s="137"/>
      <c r="T5" s="137"/>
      <c r="U5" s="137"/>
      <c r="V5" s="133"/>
      <c r="W5" s="98"/>
      <c r="X5" s="98"/>
      <c r="Y5" s="137"/>
      <c r="Z5" s="137"/>
      <c r="AA5" s="137"/>
      <c r="AB5" s="133"/>
      <c r="AC5" s="98"/>
      <c r="AD5" s="98"/>
      <c r="AE5" s="137"/>
      <c r="AF5" s="137"/>
      <c r="AG5" s="137"/>
      <c r="AH5" s="133"/>
      <c r="AI5" s="98"/>
      <c r="AJ5" s="134"/>
      <c r="AK5" s="138"/>
      <c r="AL5" s="138"/>
      <c r="AM5" s="138"/>
      <c r="AN5" s="139"/>
      <c r="AO5" s="98"/>
      <c r="AP5" s="98"/>
      <c r="AQ5" s="138"/>
      <c r="AR5" s="138"/>
      <c r="AS5" s="138"/>
      <c r="AT5" s="139"/>
      <c r="AU5" s="98"/>
      <c r="AV5" s="98"/>
      <c r="AW5" s="138"/>
      <c r="AX5" s="138"/>
      <c r="AY5" s="138"/>
      <c r="AZ5" s="139"/>
      <c r="BA5" s="98"/>
      <c r="BB5" s="98"/>
      <c r="BC5" s="98"/>
      <c r="BD5" s="98"/>
      <c r="BE5" s="130"/>
      <c r="BF5" s="131"/>
    </row>
    <row r="6" spans="1:58" ht="15.75" thickBot="1" x14ac:dyDescent="0.3">
      <c r="A6" s="101" t="s">
        <v>112</v>
      </c>
      <c r="B6" s="98" t="s">
        <v>163</v>
      </c>
      <c r="C6" s="99" t="s">
        <v>161</v>
      </c>
      <c r="D6" s="98"/>
      <c r="E6" s="98"/>
      <c r="F6" s="98"/>
      <c r="G6" s="98"/>
      <c r="H6" s="98"/>
      <c r="I6" s="98"/>
      <c r="J6" s="98"/>
      <c r="K6" s="98"/>
      <c r="L6" s="98"/>
      <c r="M6" s="98"/>
      <c r="N6" s="98"/>
      <c r="O6" s="98"/>
      <c r="P6" s="98"/>
      <c r="Q6" s="132"/>
      <c r="R6" s="132"/>
      <c r="S6" s="132"/>
      <c r="T6" s="132"/>
      <c r="U6" s="132"/>
      <c r="V6" s="132"/>
      <c r="W6" s="132"/>
      <c r="X6" s="132"/>
      <c r="Y6" s="133"/>
      <c r="Z6" s="98"/>
      <c r="AA6" s="98"/>
      <c r="AB6" s="98"/>
      <c r="AC6" s="98"/>
      <c r="AD6" s="98"/>
      <c r="AE6" s="98"/>
      <c r="AF6" s="98"/>
      <c r="AG6" s="98"/>
      <c r="AH6" s="98"/>
      <c r="AI6" s="98"/>
      <c r="AJ6" s="134"/>
      <c r="AK6" s="135"/>
      <c r="AL6" s="98"/>
      <c r="AM6" s="98"/>
      <c r="AN6" s="98"/>
      <c r="AO6" s="98"/>
      <c r="AP6" s="98"/>
      <c r="AQ6" s="98"/>
      <c r="AR6" s="98"/>
      <c r="AS6" s="98"/>
      <c r="AT6" s="98"/>
      <c r="AU6" s="98"/>
      <c r="AV6" s="98"/>
      <c r="AW6" s="98"/>
      <c r="AX6" s="98"/>
      <c r="AY6" s="98"/>
      <c r="AZ6" s="98"/>
      <c r="BA6" s="98"/>
      <c r="BB6" s="98"/>
      <c r="BC6" s="98"/>
      <c r="BD6" s="98"/>
      <c r="BE6" s="130"/>
      <c r="BF6" s="131"/>
    </row>
    <row r="7" spans="1:58" ht="15.75" thickBot="1" x14ac:dyDescent="0.3">
      <c r="A7" s="157" t="s">
        <v>114</v>
      </c>
      <c r="B7" s="98" t="s">
        <v>164</v>
      </c>
      <c r="C7" s="99" t="s">
        <v>161</v>
      </c>
      <c r="D7" s="98"/>
      <c r="E7" s="98"/>
      <c r="F7" s="98"/>
      <c r="G7" s="98"/>
      <c r="H7" s="98"/>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3"/>
      <c r="AJ7" s="134"/>
      <c r="AK7" s="135"/>
      <c r="AL7" s="98"/>
      <c r="AM7" s="98"/>
      <c r="AN7" s="98"/>
      <c r="AO7" s="98"/>
      <c r="AP7" s="98"/>
      <c r="AQ7" s="98"/>
      <c r="AR7" s="98"/>
      <c r="AS7" s="98"/>
      <c r="AT7" s="98"/>
      <c r="AU7" s="98"/>
      <c r="AV7" s="98"/>
      <c r="AW7" s="98"/>
      <c r="AX7" s="98"/>
      <c r="AY7" s="98"/>
      <c r="AZ7" s="98"/>
      <c r="BA7" s="98"/>
      <c r="BB7" s="98"/>
      <c r="BC7" s="98"/>
      <c r="BD7" s="98"/>
      <c r="BE7" s="130"/>
      <c r="BF7" s="131"/>
    </row>
    <row r="8" spans="1:58" ht="15.75" thickBot="1" x14ac:dyDescent="0.3">
      <c r="A8" s="157"/>
      <c r="B8" s="98"/>
      <c r="C8" s="98"/>
      <c r="D8" s="98"/>
      <c r="E8" s="98"/>
      <c r="F8" s="98"/>
      <c r="G8" s="98"/>
      <c r="H8" s="98"/>
      <c r="I8" s="98"/>
      <c r="J8" s="98"/>
      <c r="K8" s="98"/>
      <c r="L8" s="98"/>
      <c r="M8" s="98"/>
      <c r="N8" s="98"/>
      <c r="O8" s="98"/>
      <c r="P8" s="98"/>
      <c r="Q8" s="140"/>
      <c r="R8" s="140"/>
      <c r="S8" s="140"/>
      <c r="T8" s="140"/>
      <c r="U8" s="140"/>
      <c r="V8" s="140"/>
      <c r="W8" s="140"/>
      <c r="X8" s="140"/>
      <c r="Y8" s="140"/>
      <c r="Z8" s="140"/>
      <c r="AA8" s="140"/>
      <c r="AB8" s="140"/>
      <c r="AC8" s="140"/>
      <c r="AD8" s="140"/>
      <c r="AE8" s="140"/>
      <c r="AF8" s="140"/>
      <c r="AG8" s="140"/>
      <c r="AH8" s="140"/>
      <c r="AI8" s="140"/>
      <c r="AJ8" s="141"/>
      <c r="AK8" s="142"/>
      <c r="AL8" s="140"/>
      <c r="AM8" s="140"/>
      <c r="AN8" s="140"/>
      <c r="AO8" s="140"/>
      <c r="AP8" s="140"/>
      <c r="AQ8" s="139"/>
      <c r="AR8" s="98"/>
      <c r="AS8" s="98"/>
      <c r="AT8" s="98"/>
      <c r="AU8" s="98"/>
      <c r="AV8" s="98"/>
      <c r="AW8" s="98"/>
      <c r="AX8" s="98"/>
      <c r="AY8" s="98"/>
      <c r="AZ8" s="98"/>
      <c r="BA8" s="98"/>
      <c r="BB8" s="98"/>
      <c r="BC8" s="98"/>
      <c r="BD8" s="98"/>
      <c r="BE8" s="130"/>
      <c r="BF8" s="131"/>
    </row>
    <row r="9" spans="1:58" ht="15.75" thickBot="1" x14ac:dyDescent="0.3">
      <c r="A9" s="157"/>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140"/>
      <c r="AG9" s="140"/>
      <c r="AH9" s="140"/>
      <c r="AI9" s="140"/>
      <c r="AJ9" s="141"/>
      <c r="AK9" s="140"/>
      <c r="AL9" s="140"/>
      <c r="AM9" s="140"/>
      <c r="AN9" s="139"/>
      <c r="AO9" s="98"/>
      <c r="AP9" s="98"/>
      <c r="AQ9" s="98"/>
      <c r="AR9" s="98"/>
      <c r="AS9" s="98"/>
      <c r="AT9" s="98"/>
      <c r="AU9" s="98"/>
      <c r="AV9" s="98"/>
      <c r="AW9" s="98"/>
      <c r="AX9" s="98"/>
      <c r="AY9" s="98"/>
      <c r="AZ9" s="98"/>
      <c r="BA9" s="98"/>
      <c r="BB9" s="98"/>
      <c r="BC9" s="98"/>
      <c r="BD9" s="98"/>
      <c r="BE9" s="130"/>
      <c r="BF9" s="131"/>
    </row>
    <row r="10" spans="1:58" ht="15.75" thickBot="1" x14ac:dyDescent="0.3">
      <c r="A10" s="157" t="s">
        <v>116</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134"/>
      <c r="AK10" s="135"/>
      <c r="AL10" s="98"/>
      <c r="AM10" s="98"/>
      <c r="AN10" s="140"/>
      <c r="AO10" s="140"/>
      <c r="AP10" s="140"/>
      <c r="AQ10" s="140"/>
      <c r="AR10" s="140"/>
      <c r="AS10" s="140"/>
      <c r="AT10" s="140"/>
      <c r="AU10" s="140"/>
      <c r="AV10" s="140"/>
      <c r="AW10" s="140"/>
      <c r="AX10" s="140"/>
      <c r="AY10" s="140"/>
      <c r="AZ10" s="140"/>
      <c r="BA10" s="140"/>
      <c r="BB10" s="140"/>
      <c r="BC10" s="140"/>
      <c r="BD10" s="139"/>
      <c r="BE10" s="130"/>
      <c r="BF10" s="131"/>
    </row>
    <row r="11" spans="1:58" ht="15.75" thickBot="1" x14ac:dyDescent="0.3">
      <c r="A11" s="157"/>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134"/>
      <c r="AK11" s="135"/>
      <c r="AL11" s="98"/>
      <c r="AM11" s="98"/>
      <c r="AN11" s="98"/>
      <c r="AO11" s="98"/>
      <c r="AP11" s="98"/>
      <c r="AQ11" s="98"/>
      <c r="AR11" s="98"/>
      <c r="AS11" s="98"/>
      <c r="AT11" s="98"/>
      <c r="AU11" s="140"/>
      <c r="AV11" s="140"/>
      <c r="AW11" s="140"/>
      <c r="AX11" s="140"/>
      <c r="AY11" s="140"/>
      <c r="AZ11" s="140"/>
      <c r="BA11" s="140"/>
      <c r="BB11" s="139"/>
      <c r="BC11" s="98"/>
      <c r="BD11" s="98"/>
      <c r="BE11" s="130"/>
      <c r="BF11" s="131"/>
    </row>
    <row r="12" spans="1:58" ht="48" customHeight="1" thickBot="1" x14ac:dyDescent="0.3">
      <c r="A12" s="153" t="s">
        <v>165</v>
      </c>
      <c r="B12" s="153"/>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43"/>
      <c r="AK12" s="144"/>
      <c r="AL12" s="102"/>
      <c r="AM12" s="102"/>
      <c r="AN12" s="102"/>
      <c r="AO12" s="102"/>
      <c r="AP12" s="102"/>
      <c r="AQ12" s="102"/>
      <c r="AR12" s="102"/>
      <c r="AS12" s="102"/>
      <c r="AT12" s="102"/>
      <c r="AU12" s="102"/>
      <c r="AV12" s="102"/>
      <c r="AW12" s="102"/>
      <c r="AX12" s="102"/>
      <c r="AY12" s="102"/>
      <c r="AZ12" s="102"/>
      <c r="BA12" s="102"/>
      <c r="BB12" s="102"/>
      <c r="BC12" s="102"/>
      <c r="BD12" s="102"/>
      <c r="BE12" s="130"/>
      <c r="BF12" s="131"/>
    </row>
    <row r="13" spans="1:58" ht="18.75" x14ac:dyDescent="0.3">
      <c r="AE13" s="158" t="s">
        <v>189</v>
      </c>
      <c r="AF13" s="158"/>
      <c r="AG13" s="158"/>
      <c r="AH13" s="158"/>
      <c r="AI13" s="158"/>
      <c r="AJ13" s="159"/>
      <c r="AK13" s="145"/>
      <c r="AL13" s="145"/>
      <c r="AM13" s="145"/>
      <c r="AN13" s="145"/>
      <c r="AO13" s="145"/>
      <c r="AP13" s="145"/>
      <c r="AQ13" s="145"/>
      <c r="AR13" s="145"/>
      <c r="AS13" s="145"/>
      <c r="AT13" s="145"/>
      <c r="AU13" s="145"/>
      <c r="AV13" s="145"/>
      <c r="AW13" s="145"/>
      <c r="AX13" s="145"/>
      <c r="AY13" s="145"/>
      <c r="AZ13" s="145"/>
      <c r="BA13" s="162" t="s">
        <v>190</v>
      </c>
      <c r="BB13" s="162"/>
      <c r="BC13" s="162"/>
      <c r="BD13" s="162"/>
      <c r="BE13" s="162"/>
      <c r="BF13" s="163"/>
    </row>
    <row r="14" spans="1:58" ht="18.75" x14ac:dyDescent="0.3">
      <c r="AE14" s="160"/>
      <c r="AF14" s="160"/>
      <c r="AG14" s="160"/>
      <c r="AH14" s="160"/>
      <c r="AI14" s="160"/>
      <c r="AJ14" s="161"/>
      <c r="AK14" s="145"/>
      <c r="AL14" s="145"/>
      <c r="AM14" s="145"/>
      <c r="AN14" s="145"/>
      <c r="AO14" s="145"/>
      <c r="AP14" s="145"/>
      <c r="AQ14" s="145"/>
      <c r="AR14" s="145"/>
      <c r="AS14" s="145"/>
      <c r="AT14" s="145"/>
      <c r="AU14" s="145"/>
      <c r="AV14" s="145"/>
      <c r="AW14" s="145"/>
      <c r="AX14" s="145"/>
      <c r="AY14" s="145"/>
      <c r="AZ14" s="145"/>
      <c r="BA14" s="164"/>
      <c r="BB14" s="164"/>
      <c r="BC14" s="164"/>
      <c r="BD14" s="164"/>
      <c r="BE14" s="164"/>
      <c r="BF14" s="165"/>
    </row>
    <row r="15" spans="1:58" ht="18.75" x14ac:dyDescent="0.3">
      <c r="AE15" s="160"/>
      <c r="AF15" s="160"/>
      <c r="AG15" s="160"/>
      <c r="AH15" s="160"/>
      <c r="AI15" s="160"/>
      <c r="AJ15" s="161"/>
      <c r="AK15" s="145"/>
      <c r="AL15" s="145"/>
      <c r="AM15" s="145"/>
      <c r="AN15" s="145"/>
      <c r="AO15" s="145"/>
      <c r="AP15" s="145"/>
      <c r="AQ15" s="145"/>
      <c r="AR15" s="145"/>
      <c r="AS15" s="145"/>
      <c r="AT15" s="145"/>
      <c r="AU15" s="145"/>
      <c r="AV15" s="145"/>
      <c r="AW15" s="145"/>
      <c r="AX15" s="145"/>
      <c r="AY15" s="145"/>
      <c r="AZ15" s="145"/>
      <c r="BA15" s="164"/>
      <c r="BB15" s="164"/>
      <c r="BC15" s="164"/>
      <c r="BD15" s="164"/>
      <c r="BE15" s="164"/>
      <c r="BF15" s="165"/>
    </row>
    <row r="16" spans="1:58" ht="18.75" x14ac:dyDescent="0.3">
      <c r="AE16" s="160"/>
      <c r="AF16" s="160"/>
      <c r="AG16" s="160"/>
      <c r="AH16" s="160"/>
      <c r="AI16" s="160"/>
      <c r="AJ16" s="161"/>
      <c r="AK16" s="145"/>
      <c r="AL16" s="145"/>
      <c r="AM16" s="145"/>
      <c r="AN16" s="145"/>
      <c r="AO16" s="145"/>
      <c r="AP16" s="145"/>
      <c r="AQ16" s="145"/>
      <c r="AR16" s="145"/>
      <c r="AS16" s="145"/>
      <c r="AT16" s="145"/>
      <c r="AU16" s="145"/>
      <c r="AV16" s="145"/>
      <c r="AW16" s="145"/>
      <c r="AX16" s="145"/>
      <c r="AY16" s="145"/>
      <c r="AZ16" s="145"/>
      <c r="BA16" s="164"/>
      <c r="BB16" s="164"/>
      <c r="BC16" s="164"/>
      <c r="BD16" s="164"/>
      <c r="BE16" s="164"/>
      <c r="BF16" s="165"/>
    </row>
    <row r="17" spans="31:58" ht="18.75" x14ac:dyDescent="0.3">
      <c r="AE17" s="160"/>
      <c r="AF17" s="160"/>
      <c r="AG17" s="160"/>
      <c r="AH17" s="160"/>
      <c r="AI17" s="160"/>
      <c r="AJ17" s="161"/>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row>
  </sheetData>
  <mergeCells count="34">
    <mergeCell ref="AE13:AJ17"/>
    <mergeCell ref="BA13:BF16"/>
    <mergeCell ref="AE3:AF3"/>
    <mergeCell ref="A1:BD1"/>
    <mergeCell ref="A2:BD2"/>
    <mergeCell ref="B3:C3"/>
    <mergeCell ref="G3:H3"/>
    <mergeCell ref="I3:J3"/>
    <mergeCell ref="K3:L3"/>
    <mergeCell ref="M3:N3"/>
    <mergeCell ref="O3:P3"/>
    <mergeCell ref="Q3:R3"/>
    <mergeCell ref="S3:T3"/>
    <mergeCell ref="AU3:AV3"/>
    <mergeCell ref="AW3:AX3"/>
    <mergeCell ref="AY3:AZ3"/>
    <mergeCell ref="BA3:BB3"/>
    <mergeCell ref="BC3:BD3"/>
    <mergeCell ref="A4:A5"/>
    <mergeCell ref="A7:A9"/>
    <mergeCell ref="A10:A11"/>
    <mergeCell ref="A12:B12"/>
    <mergeCell ref="AS3:AT3"/>
    <mergeCell ref="AG3:AH3"/>
    <mergeCell ref="AI3:AJ3"/>
    <mergeCell ref="AK3:AL3"/>
    <mergeCell ref="AM3:AN3"/>
    <mergeCell ref="AO3:AP3"/>
    <mergeCell ref="AQ3:AR3"/>
    <mergeCell ref="U3:V3"/>
    <mergeCell ref="W3:X3"/>
    <mergeCell ref="Y3:Z3"/>
    <mergeCell ref="AA3:AB3"/>
    <mergeCell ref="AC3:AD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2:L15"/>
  <sheetViews>
    <sheetView tabSelected="1" topLeftCell="A4" workbookViewId="0">
      <selection activeCell="J13" sqref="J13"/>
    </sheetView>
  </sheetViews>
  <sheetFormatPr baseColWidth="10" defaultRowHeight="15" x14ac:dyDescent="0.25"/>
  <cols>
    <col min="3" max="3" width="26.42578125" customWidth="1"/>
    <col min="4" max="4" width="21.5703125" customWidth="1"/>
    <col min="5" max="5" width="20.7109375" customWidth="1"/>
    <col min="6" max="6" width="20" customWidth="1"/>
  </cols>
  <sheetData>
    <row r="2" spans="1:12" ht="59.25" customHeight="1" x14ac:dyDescent="0.25">
      <c r="B2" s="172" t="s">
        <v>166</v>
      </c>
      <c r="C2" s="172"/>
      <c r="D2" s="172"/>
      <c r="E2" s="172"/>
      <c r="F2" s="172"/>
      <c r="G2" s="172"/>
      <c r="H2" s="103"/>
      <c r="I2" s="103"/>
      <c r="J2" s="103"/>
      <c r="K2" s="103"/>
      <c r="L2" s="103"/>
    </row>
    <row r="3" spans="1:12" ht="48.75" customHeight="1" x14ac:dyDescent="0.25">
      <c r="A3" s="104" t="s">
        <v>167</v>
      </c>
      <c r="B3" s="173" t="s">
        <v>168</v>
      </c>
      <c r="C3" s="173"/>
      <c r="D3" s="173"/>
      <c r="E3" s="173"/>
      <c r="F3" s="173"/>
      <c r="G3" s="173"/>
      <c r="H3" s="103"/>
      <c r="I3" s="103"/>
      <c r="J3" s="103"/>
      <c r="K3" s="105"/>
      <c r="L3" s="105"/>
    </row>
    <row r="4" spans="1:12" ht="48.75" customHeight="1" x14ac:dyDescent="0.25">
      <c r="A4" s="106" t="s">
        <v>169</v>
      </c>
      <c r="B4" s="174" t="s">
        <v>170</v>
      </c>
      <c r="C4" s="174"/>
      <c r="D4" s="174"/>
      <c r="E4" s="174"/>
      <c r="F4" s="174"/>
      <c r="G4" s="174"/>
      <c r="H4" s="103"/>
      <c r="I4" s="103"/>
      <c r="J4" s="103"/>
      <c r="K4" s="105"/>
      <c r="L4" s="105"/>
    </row>
    <row r="5" spans="1:12" ht="48.75" customHeight="1" x14ac:dyDescent="0.25">
      <c r="A5" s="107" t="s">
        <v>171</v>
      </c>
      <c r="B5" s="175" t="s">
        <v>172</v>
      </c>
      <c r="C5" s="175"/>
      <c r="D5" s="175"/>
      <c r="E5" s="175"/>
      <c r="F5" s="175"/>
      <c r="G5" s="175"/>
      <c r="H5" s="103"/>
      <c r="I5" s="103"/>
      <c r="J5" s="103"/>
      <c r="K5" s="105"/>
      <c r="L5" s="105"/>
    </row>
    <row r="6" spans="1:12" x14ac:dyDescent="0.25">
      <c r="H6" s="103"/>
      <c r="I6" s="103"/>
      <c r="J6" s="103"/>
    </row>
    <row r="7" spans="1:12" x14ac:dyDescent="0.25">
      <c r="H7" s="103"/>
      <c r="I7" s="103"/>
      <c r="J7" s="103"/>
    </row>
    <row r="8" spans="1:12" ht="16.5" customHeight="1" x14ac:dyDescent="0.25">
      <c r="B8" s="176" t="s">
        <v>173</v>
      </c>
      <c r="C8" s="176"/>
      <c r="D8" s="177" t="s">
        <v>174</v>
      </c>
      <c r="E8" s="177"/>
      <c r="F8" s="177"/>
      <c r="H8" s="103"/>
      <c r="I8" s="103"/>
      <c r="J8" s="103"/>
    </row>
    <row r="9" spans="1:12" ht="43.5" customHeight="1" x14ac:dyDescent="0.25">
      <c r="B9" s="176"/>
      <c r="C9" s="176"/>
      <c r="D9" s="108" t="s">
        <v>175</v>
      </c>
      <c r="E9" s="108" t="s">
        <v>176</v>
      </c>
      <c r="F9" s="108" t="s">
        <v>177</v>
      </c>
      <c r="H9" s="103"/>
      <c r="I9" s="103"/>
      <c r="J9" s="103"/>
    </row>
    <row r="10" spans="1:12" ht="38.25" customHeight="1" x14ac:dyDescent="0.25">
      <c r="B10" s="168" t="s">
        <v>178</v>
      </c>
      <c r="C10" s="168"/>
      <c r="D10" s="109">
        <v>1</v>
      </c>
      <c r="E10" s="110">
        <v>1</v>
      </c>
      <c r="F10" s="111">
        <v>0.5</v>
      </c>
      <c r="H10" s="103"/>
      <c r="I10" s="103"/>
      <c r="J10" s="103"/>
    </row>
    <row r="11" spans="1:12" ht="50.25" customHeight="1" x14ac:dyDescent="0.25">
      <c r="B11" s="168" t="s">
        <v>179</v>
      </c>
      <c r="C11" s="168"/>
      <c r="D11" s="109">
        <v>1</v>
      </c>
      <c r="E11" s="110">
        <v>1</v>
      </c>
      <c r="F11" s="111">
        <v>0.5</v>
      </c>
      <c r="H11" s="103"/>
      <c r="I11" s="103"/>
      <c r="J11" s="103"/>
    </row>
    <row r="12" spans="1:12" ht="38.25" customHeight="1" x14ac:dyDescent="0.25">
      <c r="B12" s="168" t="s">
        <v>180</v>
      </c>
      <c r="C12" s="168"/>
      <c r="D12" s="109">
        <v>0.6</v>
      </c>
      <c r="E12" s="110">
        <v>0.4</v>
      </c>
      <c r="F12" s="111">
        <v>0.1</v>
      </c>
      <c r="H12" s="103"/>
      <c r="I12" s="103"/>
      <c r="J12" s="103"/>
    </row>
    <row r="13" spans="1:12" ht="38.25" customHeight="1" x14ac:dyDescent="0.25">
      <c r="B13" s="168" t="s">
        <v>181</v>
      </c>
      <c r="C13" s="168"/>
      <c r="D13" s="109">
        <v>1</v>
      </c>
      <c r="E13" s="110">
        <v>1</v>
      </c>
      <c r="F13" s="111">
        <v>0.5</v>
      </c>
      <c r="H13" s="103"/>
      <c r="I13" s="103"/>
      <c r="J13" s="103"/>
    </row>
    <row r="14" spans="1:12" ht="45" customHeight="1" x14ac:dyDescent="0.25">
      <c r="B14" s="169" t="s">
        <v>191</v>
      </c>
      <c r="C14" s="171"/>
      <c r="D14" s="171"/>
      <c r="E14" s="171"/>
      <c r="F14" s="170"/>
      <c r="H14" s="103"/>
      <c r="I14" s="103"/>
      <c r="J14" s="103"/>
    </row>
    <row r="15" spans="1:12" ht="54.75" customHeight="1" x14ac:dyDescent="0.25">
      <c r="B15" s="169" t="s">
        <v>182</v>
      </c>
      <c r="C15" s="170"/>
      <c r="D15" s="166" t="s">
        <v>183</v>
      </c>
      <c r="E15" s="167"/>
      <c r="F15" s="112" t="s">
        <v>184</v>
      </c>
      <c r="H15" s="103"/>
      <c r="I15" s="103"/>
      <c r="J15" s="103"/>
    </row>
  </sheetData>
  <mergeCells count="13">
    <mergeCell ref="B2:G2"/>
    <mergeCell ref="B3:G3"/>
    <mergeCell ref="B4:G4"/>
    <mergeCell ref="B5:G5"/>
    <mergeCell ref="B8:C9"/>
    <mergeCell ref="D8:F8"/>
    <mergeCell ref="D15:E15"/>
    <mergeCell ref="B10:C10"/>
    <mergeCell ref="B11:C11"/>
    <mergeCell ref="B12:C12"/>
    <mergeCell ref="B13:C13"/>
    <mergeCell ref="B15:C15"/>
    <mergeCell ref="B14:F1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AC69"/>
  <sheetViews>
    <sheetView zoomScale="85" zoomScaleNormal="85" workbookViewId="0">
      <pane xSplit="1" topLeftCell="B1" activePane="topRight" state="frozen"/>
      <selection pane="topRight" activeCell="F17" sqref="F17"/>
    </sheetView>
  </sheetViews>
  <sheetFormatPr baseColWidth="10" defaultColWidth="11.42578125" defaultRowHeight="35.25" customHeight="1" x14ac:dyDescent="0.25"/>
  <cols>
    <col min="1" max="1" width="56.42578125" customWidth="1"/>
    <col min="2" max="2" width="22.5703125" style="4" customWidth="1"/>
    <col min="3" max="3" width="16.42578125" style="39" customWidth="1"/>
    <col min="4" max="4" width="18.140625" style="4" customWidth="1"/>
    <col min="5" max="6" width="16.42578125" style="4" customWidth="1"/>
    <col min="7" max="7" width="16.42578125" customWidth="1"/>
    <col min="8" max="8" width="25.140625" style="3" customWidth="1"/>
    <col min="9" max="10" width="16.42578125" style="5" customWidth="1"/>
    <col min="11" max="11" width="16.42578125" style="79" customWidth="1"/>
    <col min="12" max="13" width="16.42578125" style="4" customWidth="1"/>
    <col min="14" max="14" width="16.42578125" style="79" customWidth="1"/>
    <col min="15" max="16" width="16.42578125" style="4" customWidth="1"/>
    <col min="17" max="17" width="16.42578125" style="79" customWidth="1"/>
    <col min="18" max="19" width="16.42578125" style="4" customWidth="1"/>
    <col min="20" max="20" width="16.42578125" style="79" customWidth="1"/>
    <col min="21" max="22" width="16.42578125" style="4" customWidth="1"/>
    <col min="23" max="23" width="16.42578125" style="79" customWidth="1"/>
    <col min="24" max="25" width="16.42578125" style="4" customWidth="1"/>
    <col min="26" max="26" width="16.42578125" style="79" customWidth="1"/>
    <col min="27" max="28" width="16.42578125" style="4" customWidth="1"/>
    <col min="29" max="29" width="16.42578125" style="79" customWidth="1"/>
  </cols>
  <sheetData>
    <row r="1" spans="1:29" s="43" customFormat="1" ht="15.75" x14ac:dyDescent="0.25">
      <c r="A1" s="203" t="s">
        <v>29</v>
      </c>
      <c r="B1" s="203"/>
      <c r="C1" s="203"/>
      <c r="D1" s="203"/>
      <c r="E1" s="203"/>
      <c r="F1" s="203"/>
      <c r="G1" s="203"/>
      <c r="H1" s="203"/>
      <c r="I1" s="203"/>
      <c r="J1" s="203"/>
      <c r="K1" s="203"/>
      <c r="L1" s="203"/>
      <c r="M1" s="203"/>
      <c r="N1" s="80"/>
      <c r="O1" s="41"/>
      <c r="P1" s="41"/>
      <c r="Q1" s="80"/>
      <c r="R1" s="42"/>
      <c r="S1" s="42"/>
      <c r="T1" s="80"/>
      <c r="W1" s="80"/>
      <c r="Z1" s="80"/>
      <c r="AC1" s="80"/>
    </row>
    <row r="2" spans="1:29" s="16" customFormat="1" ht="15.75" x14ac:dyDescent="0.2">
      <c r="A2" s="204" t="s">
        <v>30</v>
      </c>
      <c r="B2" s="204"/>
      <c r="C2" s="204"/>
      <c r="D2" s="204"/>
      <c r="E2" s="204"/>
      <c r="F2" s="204"/>
      <c r="G2" s="204"/>
      <c r="H2" s="204"/>
      <c r="I2" s="204"/>
      <c r="J2" s="204"/>
      <c r="K2" s="204"/>
      <c r="L2" s="204"/>
      <c r="M2" s="204"/>
      <c r="N2" s="80"/>
      <c r="O2" s="44"/>
      <c r="P2" s="44"/>
      <c r="Q2" s="80"/>
      <c r="R2" s="42"/>
      <c r="S2" s="42"/>
      <c r="T2" s="80"/>
      <c r="W2" s="80"/>
      <c r="Z2" s="80"/>
      <c r="AC2" s="80"/>
    </row>
    <row r="3" spans="1:29" s="48" customFormat="1" ht="6.75" customHeight="1" x14ac:dyDescent="0.25">
      <c r="A3" s="45"/>
      <c r="B3" s="45"/>
      <c r="C3" s="45"/>
      <c r="D3" s="45"/>
      <c r="E3" s="45"/>
      <c r="F3" s="45"/>
      <c r="G3" s="46"/>
      <c r="H3" s="46"/>
      <c r="I3" s="47"/>
      <c r="J3" s="47"/>
      <c r="K3" s="45"/>
      <c r="L3" s="47"/>
      <c r="M3" s="47"/>
      <c r="N3" s="81"/>
      <c r="O3" s="47"/>
      <c r="P3" s="47"/>
      <c r="Q3" s="81"/>
      <c r="R3" s="47"/>
      <c r="S3" s="47"/>
      <c r="T3" s="81"/>
      <c r="U3" s="47"/>
      <c r="V3" s="47"/>
      <c r="W3" s="81"/>
      <c r="X3" s="47"/>
      <c r="Y3" s="47"/>
      <c r="Z3" s="81"/>
      <c r="AA3" s="47"/>
      <c r="AB3" s="47"/>
      <c r="AC3" s="81"/>
    </row>
    <row r="4" spans="1:29" s="49" customFormat="1" ht="15.75" x14ac:dyDescent="0.25">
      <c r="A4" s="196" t="s">
        <v>31</v>
      </c>
      <c r="B4" s="197"/>
      <c r="C4" s="197"/>
      <c r="D4" s="197"/>
      <c r="E4" s="197"/>
      <c r="F4" s="198"/>
      <c r="G4" s="183"/>
      <c r="H4" s="183"/>
      <c r="I4" s="183"/>
      <c r="J4" s="183"/>
      <c r="K4" s="183"/>
      <c r="L4" s="183"/>
      <c r="M4" s="183"/>
      <c r="N4" s="82"/>
      <c r="O4" s="50"/>
      <c r="P4" s="50"/>
      <c r="Q4" s="82"/>
      <c r="R4" s="50"/>
      <c r="S4" s="50"/>
      <c r="T4" s="82"/>
      <c r="U4" s="50"/>
      <c r="V4" s="50"/>
      <c r="W4" s="82"/>
      <c r="X4" s="50"/>
      <c r="Y4" s="50"/>
      <c r="Z4" s="82"/>
      <c r="AA4" s="50"/>
      <c r="AB4" s="50"/>
      <c r="AC4" s="82"/>
    </row>
    <row r="5" spans="1:29" s="49" customFormat="1" ht="15.75" x14ac:dyDescent="0.25">
      <c r="A5" s="196" t="s">
        <v>32</v>
      </c>
      <c r="B5" s="197"/>
      <c r="C5" s="197"/>
      <c r="D5" s="197"/>
      <c r="E5" s="197"/>
      <c r="F5" s="198"/>
      <c r="G5" s="199"/>
      <c r="H5" s="199"/>
      <c r="I5" s="199"/>
      <c r="J5" s="199"/>
      <c r="K5" s="199"/>
      <c r="L5" s="199"/>
      <c r="M5" s="199"/>
      <c r="N5" s="82"/>
      <c r="Q5" s="82"/>
      <c r="T5" s="82"/>
      <c r="W5" s="82"/>
      <c r="Z5" s="82"/>
      <c r="AC5" s="82"/>
    </row>
    <row r="6" spans="1:29" s="49" customFormat="1" ht="15.75" x14ac:dyDescent="0.25">
      <c r="A6" s="196" t="s">
        <v>33</v>
      </c>
      <c r="B6" s="197"/>
      <c r="C6" s="197"/>
      <c r="D6" s="197"/>
      <c r="E6" s="197"/>
      <c r="F6" s="198"/>
      <c r="G6" s="199"/>
      <c r="H6" s="199"/>
      <c r="I6" s="199"/>
      <c r="J6" s="199"/>
      <c r="K6" s="199"/>
      <c r="L6" s="199"/>
      <c r="M6" s="199"/>
      <c r="N6" s="82"/>
      <c r="Q6" s="82"/>
      <c r="T6" s="82"/>
      <c r="W6" s="82"/>
      <c r="Z6" s="82"/>
      <c r="AC6" s="82"/>
    </row>
    <row r="7" spans="1:29" s="51" customFormat="1" ht="15" x14ac:dyDescent="0.2">
      <c r="A7" s="196" t="s">
        <v>34</v>
      </c>
      <c r="B7" s="197"/>
      <c r="C7" s="197"/>
      <c r="D7" s="197"/>
      <c r="E7" s="197"/>
      <c r="F7" s="198"/>
      <c r="G7" s="183"/>
      <c r="H7" s="183"/>
      <c r="I7" s="183"/>
      <c r="J7" s="183"/>
      <c r="K7" s="183"/>
      <c r="L7" s="183"/>
      <c r="M7" s="183"/>
      <c r="N7" s="83"/>
      <c r="O7" s="50"/>
      <c r="P7" s="50"/>
      <c r="Q7" s="83"/>
      <c r="R7" s="50"/>
      <c r="S7" s="50"/>
      <c r="T7" s="83"/>
      <c r="U7" s="50"/>
      <c r="V7" s="50"/>
      <c r="W7" s="83"/>
      <c r="X7" s="50"/>
      <c r="Y7" s="50"/>
      <c r="Z7" s="83"/>
      <c r="AA7" s="50"/>
      <c r="AB7" s="50"/>
      <c r="AC7" s="83"/>
    </row>
    <row r="8" spans="1:29" s="51" customFormat="1" ht="15.75" thickBot="1" x14ac:dyDescent="0.25">
      <c r="A8" s="200" t="s">
        <v>35</v>
      </c>
      <c r="B8" s="201"/>
      <c r="C8" s="201"/>
      <c r="D8" s="201"/>
      <c r="E8" s="201"/>
      <c r="F8" s="202"/>
      <c r="G8" s="199"/>
      <c r="H8" s="199"/>
      <c r="I8" s="199"/>
      <c r="J8" s="199"/>
      <c r="K8" s="199"/>
      <c r="L8" s="199"/>
      <c r="M8" s="199"/>
      <c r="N8" s="83"/>
      <c r="Q8" s="83"/>
      <c r="T8" s="83"/>
      <c r="W8" s="83"/>
      <c r="Z8" s="83"/>
      <c r="AC8" s="83"/>
    </row>
    <row r="9" spans="1:29" s="53" customFormat="1" ht="15.75" thickBot="1" x14ac:dyDescent="0.3">
      <c r="A9" s="181" t="s">
        <v>36</v>
      </c>
      <c r="B9" s="182" t="s">
        <v>62</v>
      </c>
      <c r="C9" s="181" t="s">
        <v>37</v>
      </c>
      <c r="D9" s="181"/>
      <c r="E9" s="181"/>
      <c r="F9" s="181"/>
      <c r="G9" s="189"/>
      <c r="H9" s="192" t="s">
        <v>81</v>
      </c>
      <c r="I9" s="193"/>
      <c r="J9" s="193"/>
      <c r="K9" s="194"/>
      <c r="L9" s="195">
        <f>IF(B9="innovación orientada a un productos FUERA DEL ANEXO I y que además no sea forestal",0.5,IF(B9="innovación tiene cabida en los productos del ANEXO I del T.F.U.E.",1,IF(B9="Innovación relativa a un producto forestal , ninguno aparece en el anexo I TFUE",1)))</f>
        <v>1</v>
      </c>
      <c r="M9" s="195"/>
      <c r="N9" s="184"/>
      <c r="O9" s="185"/>
      <c r="P9" s="52"/>
      <c r="Q9" s="84"/>
      <c r="T9" s="84"/>
      <c r="U9" s="54"/>
      <c r="V9" s="54"/>
      <c r="W9" s="85"/>
      <c r="X9" s="52"/>
      <c r="Y9" s="52"/>
      <c r="Z9" s="85"/>
      <c r="AC9" s="84"/>
    </row>
    <row r="10" spans="1:29" s="16" customFormat="1" ht="15.75" thickBot="1" x14ac:dyDescent="0.3">
      <c r="A10" s="181"/>
      <c r="B10" s="182"/>
      <c r="C10" s="181"/>
      <c r="D10" s="181"/>
      <c r="E10" s="181"/>
      <c r="F10" s="181"/>
      <c r="G10" s="181"/>
      <c r="H10" s="190" t="s">
        <v>82</v>
      </c>
      <c r="I10" s="191"/>
      <c r="J10" s="191"/>
      <c r="K10" s="191"/>
      <c r="L10" s="184">
        <f>IF(B9="innovación orientada a un productos FUERA DEL ANEXO I y que además no sea forestal",0.5,IF(B9="innovación tiene cabida en los productos del ANEXO I del T.F.U.E.",1,IF(B9="Innovación relativa a un producto forestal , ninguno aparece en el anexo I TFUE",1)))</f>
        <v>1</v>
      </c>
      <c r="M10" s="184"/>
      <c r="N10" s="184"/>
      <c r="O10" s="185"/>
      <c r="P10" s="55"/>
      <c r="Q10" s="43"/>
      <c r="R10" s="55"/>
      <c r="S10" s="55"/>
      <c r="T10" s="43"/>
      <c r="U10" s="55"/>
      <c r="V10" s="55"/>
      <c r="W10" s="43"/>
      <c r="X10" s="55"/>
      <c r="Y10" s="55"/>
      <c r="Z10" s="43"/>
      <c r="AA10" s="55"/>
      <c r="AB10" s="55"/>
      <c r="AC10" s="43"/>
    </row>
    <row r="11" spans="1:29" s="57" customFormat="1" ht="15.75" thickBot="1" x14ac:dyDescent="0.3">
      <c r="A11" s="181"/>
      <c r="B11" s="182"/>
      <c r="C11" s="181"/>
      <c r="D11" s="181"/>
      <c r="E11" s="181"/>
      <c r="F11" s="181"/>
      <c r="G11" s="181"/>
      <c r="H11" s="186" t="s">
        <v>83</v>
      </c>
      <c r="I11" s="187"/>
      <c r="J11" s="187"/>
      <c r="K11" s="188"/>
      <c r="L11" s="184">
        <f>IF(B9="innovación orientada a un productos FUERA DEL ANEXO I y que además no sea forestal",0.1,IF(B9="innovación tiene cabida en los productos del ANEXO I del T.F.U.E.",0.6,IF(B9="Innovación relativa a un producto forestal , ninguno aparece en el anexo I TFUE",0.4)))</f>
        <v>0.6</v>
      </c>
      <c r="M11" s="184"/>
      <c r="N11" s="184"/>
      <c r="O11" s="185"/>
      <c r="P11" s="56"/>
      <c r="Q11" s="78"/>
      <c r="R11" s="56"/>
      <c r="S11" s="56"/>
      <c r="T11" s="78"/>
      <c r="U11" s="56"/>
      <c r="V11" s="56"/>
      <c r="W11" s="78"/>
      <c r="X11" s="56"/>
      <c r="Y11" s="56"/>
      <c r="Z11" s="78"/>
      <c r="AA11" s="56"/>
      <c r="AB11" s="56"/>
      <c r="AC11" s="78"/>
    </row>
    <row r="12" spans="1:29" s="57" customFormat="1" ht="15.75" thickBot="1" x14ac:dyDescent="0.3">
      <c r="A12" s="181"/>
      <c r="B12" s="182"/>
      <c r="C12" s="181"/>
      <c r="D12" s="181"/>
      <c r="E12" s="181"/>
      <c r="F12" s="181"/>
      <c r="G12" s="181"/>
      <c r="H12" s="186" t="s">
        <v>84</v>
      </c>
      <c r="I12" s="187"/>
      <c r="J12" s="187"/>
      <c r="K12" s="188"/>
      <c r="L12" s="184">
        <f>IF(B9="innovación orientada a un productos FUERA DEL ANEXO I y que además no sea forestal",0.5,IF(B9="innovación tiene cabida en los productos del ANEXO I del T.F.U.E.",1,IF(B9="Innovación relativa a un producto forestal , ninguno aparece en el anexo I TFUE",1)))</f>
        <v>1</v>
      </c>
      <c r="M12" s="184"/>
      <c r="N12" s="184"/>
      <c r="O12" s="185"/>
      <c r="P12" s="56"/>
      <c r="Q12" s="78"/>
      <c r="R12" s="56"/>
      <c r="S12" s="56"/>
      <c r="T12" s="78"/>
      <c r="U12" s="56"/>
      <c r="V12" s="56"/>
      <c r="W12" s="78"/>
      <c r="X12" s="56"/>
      <c r="Y12" s="56"/>
      <c r="Z12" s="78"/>
      <c r="AA12" s="56"/>
      <c r="AB12" s="56"/>
      <c r="AC12" s="78"/>
    </row>
    <row r="13" spans="1:29" s="57" customFormat="1" ht="15.75" thickBot="1" x14ac:dyDescent="0.3">
      <c r="A13" s="181"/>
      <c r="B13" s="182"/>
      <c r="C13" s="181"/>
      <c r="D13" s="181"/>
      <c r="E13" s="181"/>
      <c r="F13" s="181"/>
      <c r="G13" s="181"/>
      <c r="H13" s="186" t="s">
        <v>60</v>
      </c>
      <c r="I13" s="187"/>
      <c r="J13" s="187"/>
      <c r="K13" s="188"/>
      <c r="L13" s="184">
        <v>1</v>
      </c>
      <c r="M13" s="184"/>
      <c r="N13" s="184"/>
      <c r="O13" s="185"/>
      <c r="P13" s="56"/>
      <c r="Q13" s="78"/>
      <c r="R13" s="56"/>
      <c r="S13" s="56"/>
      <c r="T13" s="78"/>
      <c r="U13" s="56"/>
      <c r="V13" s="56"/>
      <c r="W13" s="78"/>
      <c r="X13" s="56"/>
      <c r="Y13" s="56"/>
      <c r="Z13" s="78"/>
      <c r="AA13" s="56"/>
      <c r="AB13" s="56"/>
      <c r="AC13" s="78"/>
    </row>
    <row r="14" spans="1:29" s="57" customFormat="1" ht="6.75" customHeight="1" x14ac:dyDescent="0.25">
      <c r="B14" s="56"/>
      <c r="C14" s="58"/>
      <c r="D14" s="56"/>
      <c r="E14" s="56"/>
      <c r="F14" s="56"/>
      <c r="H14" s="72"/>
      <c r="I14" s="59"/>
      <c r="J14" s="59"/>
      <c r="K14" s="78"/>
      <c r="L14" s="56"/>
      <c r="M14" s="56"/>
      <c r="N14" s="78"/>
      <c r="O14" s="56"/>
      <c r="P14" s="56"/>
      <c r="Q14" s="78"/>
      <c r="R14" s="56"/>
      <c r="S14" s="56"/>
      <c r="T14" s="78"/>
      <c r="U14" s="56"/>
      <c r="V14" s="56"/>
      <c r="W14" s="78"/>
      <c r="X14" s="56"/>
      <c r="Y14" s="56"/>
      <c r="Z14" s="78"/>
      <c r="AA14" s="56"/>
      <c r="AB14" s="56"/>
      <c r="AC14" s="78"/>
    </row>
    <row r="15" spans="1:29" s="57" customFormat="1" ht="6.75" customHeight="1" x14ac:dyDescent="0.25">
      <c r="B15" s="56"/>
      <c r="C15" s="58"/>
      <c r="D15" s="56"/>
      <c r="E15" s="56"/>
      <c r="F15" s="56"/>
      <c r="H15" s="72"/>
      <c r="I15" s="59"/>
      <c r="J15" s="59"/>
      <c r="K15" s="78"/>
      <c r="L15" s="56"/>
      <c r="M15" s="56"/>
      <c r="N15" s="78"/>
      <c r="O15" s="56"/>
      <c r="P15" s="56"/>
      <c r="Q15" s="78"/>
      <c r="R15" s="56"/>
      <c r="S15" s="56"/>
      <c r="T15" s="78"/>
      <c r="U15" s="56"/>
      <c r="V15" s="56"/>
      <c r="W15" s="78"/>
      <c r="X15" s="56"/>
      <c r="Y15" s="56"/>
      <c r="Z15" s="78"/>
      <c r="AA15" s="56"/>
      <c r="AB15" s="56"/>
      <c r="AC15" s="78"/>
    </row>
    <row r="16" spans="1:29" s="57" customFormat="1" ht="83.25" customHeight="1" x14ac:dyDescent="0.25">
      <c r="A16" s="60" t="s">
        <v>0</v>
      </c>
      <c r="B16" s="61" t="s">
        <v>27</v>
      </c>
      <c r="C16" s="62" t="s">
        <v>20</v>
      </c>
      <c r="D16" s="61" t="s">
        <v>185</v>
      </c>
      <c r="E16" s="61" t="s">
        <v>186</v>
      </c>
      <c r="F16" s="63" t="s">
        <v>21</v>
      </c>
      <c r="G16" s="63" t="s">
        <v>22</v>
      </c>
      <c r="H16" s="63" t="s">
        <v>16</v>
      </c>
      <c r="I16" s="61" t="s">
        <v>23</v>
      </c>
      <c r="J16" s="61" t="s">
        <v>24</v>
      </c>
      <c r="K16" s="61" t="s">
        <v>17</v>
      </c>
      <c r="L16" s="63" t="s">
        <v>25</v>
      </c>
      <c r="M16" s="63" t="s">
        <v>26</v>
      </c>
      <c r="N16" s="63" t="s">
        <v>18</v>
      </c>
      <c r="O16" s="61" t="s">
        <v>58</v>
      </c>
      <c r="P16" s="61" t="s">
        <v>57</v>
      </c>
      <c r="Q16" s="61" t="s">
        <v>56</v>
      </c>
      <c r="R16" s="63" t="s">
        <v>55</v>
      </c>
      <c r="S16" s="63" t="s">
        <v>54</v>
      </c>
      <c r="T16" s="63" t="s">
        <v>53</v>
      </c>
      <c r="U16" s="61" t="s">
        <v>52</v>
      </c>
      <c r="V16" s="61" t="s">
        <v>51</v>
      </c>
      <c r="W16" s="61" t="s">
        <v>50</v>
      </c>
      <c r="X16" s="63" t="s">
        <v>49</v>
      </c>
      <c r="Y16" s="63" t="s">
        <v>48</v>
      </c>
      <c r="Z16" s="63" t="s">
        <v>47</v>
      </c>
      <c r="AA16" s="61" t="s">
        <v>44</v>
      </c>
      <c r="AB16" s="61" t="s">
        <v>45</v>
      </c>
      <c r="AC16" s="61" t="s">
        <v>46</v>
      </c>
    </row>
    <row r="17" spans="1:29" ht="35.25" customHeight="1" x14ac:dyDescent="0.25">
      <c r="A17" s="23" t="s">
        <v>5</v>
      </c>
      <c r="B17" s="20">
        <f t="shared" ref="B17:B27" si="0">D17+E17</f>
        <v>5333.3299950000001</v>
      </c>
      <c r="C17" s="34"/>
      <c r="D17" s="20">
        <f>F17+I17+L17+O17+R17+U17+X17+AA17</f>
        <v>2666.6633310000002</v>
      </c>
      <c r="E17" s="20">
        <f>G17+J17+M17+P17+S17+V17+Y17+AB17</f>
        <v>2666.6666639999999</v>
      </c>
      <c r="F17" s="7">
        <v>333.33</v>
      </c>
      <c r="G17" s="7">
        <v>333.33333299999998</v>
      </c>
      <c r="H17" s="21">
        <f>F17+G17</f>
        <v>666.66333299999997</v>
      </c>
      <c r="I17" s="7">
        <v>333.33333299999998</v>
      </c>
      <c r="J17" s="7">
        <v>333.33333299999998</v>
      </c>
      <c r="K17" s="22">
        <f>I17+J17</f>
        <v>666.66666599999996</v>
      </c>
      <c r="L17" s="8">
        <v>333.33333299999998</v>
      </c>
      <c r="M17" s="8">
        <v>333.33333299999998</v>
      </c>
      <c r="N17" s="22">
        <f>L17+M17</f>
        <v>666.66666599999996</v>
      </c>
      <c r="O17" s="8">
        <v>333.33333299999998</v>
      </c>
      <c r="P17" s="8">
        <v>333.33333299999998</v>
      </c>
      <c r="Q17" s="22">
        <f>O17+P17</f>
        <v>666.66666599999996</v>
      </c>
      <c r="R17" s="8">
        <v>333.33333299999998</v>
      </c>
      <c r="S17" s="8">
        <v>333.33333299999998</v>
      </c>
      <c r="T17" s="22">
        <f>R17+S17</f>
        <v>666.66666599999996</v>
      </c>
      <c r="U17" s="8">
        <v>333.33333299999998</v>
      </c>
      <c r="V17" s="8">
        <v>333.33333299999998</v>
      </c>
      <c r="W17" s="22">
        <f>U17+V17</f>
        <v>666.66666599999996</v>
      </c>
      <c r="X17" s="8">
        <v>333.33333299999998</v>
      </c>
      <c r="Y17" s="8">
        <v>333.33333299999998</v>
      </c>
      <c r="Z17" s="22">
        <f>X17+Y17</f>
        <v>666.66666599999996</v>
      </c>
      <c r="AA17" s="8">
        <v>333.33333299999998</v>
      </c>
      <c r="AB17" s="8">
        <v>333.33333299999998</v>
      </c>
      <c r="AC17" s="22">
        <f>AA17+AB17</f>
        <v>666.66666599999996</v>
      </c>
    </row>
    <row r="18" spans="1:29" ht="35.25" customHeight="1" x14ac:dyDescent="0.25">
      <c r="A18" s="23" t="s">
        <v>1</v>
      </c>
      <c r="B18" s="20">
        <f t="shared" si="0"/>
        <v>30000</v>
      </c>
      <c r="C18" s="34"/>
      <c r="D18" s="20">
        <f t="shared" ref="D18:D20" si="1">F18+I18+L18+O18+R18+U18+X18+AA18</f>
        <v>15000</v>
      </c>
      <c r="E18" s="20">
        <f t="shared" ref="E18:E20" si="2">G18+J18+M18+P18+S18+V18+Y18+AB18</f>
        <v>15000</v>
      </c>
      <c r="F18" s="7">
        <v>15000</v>
      </c>
      <c r="G18" s="7">
        <v>15000</v>
      </c>
      <c r="H18" s="21">
        <f>F18+G18</f>
        <v>30000</v>
      </c>
      <c r="I18" s="7">
        <v>0</v>
      </c>
      <c r="J18" s="7">
        <v>0</v>
      </c>
      <c r="K18" s="22">
        <f t="shared" ref="K18:K20" si="3">I18+J18</f>
        <v>0</v>
      </c>
      <c r="L18" s="7">
        <v>0</v>
      </c>
      <c r="M18" s="7">
        <v>0</v>
      </c>
      <c r="N18" s="22">
        <f t="shared" ref="N18:N20" si="4">L18+M18</f>
        <v>0</v>
      </c>
      <c r="O18" s="7">
        <v>0</v>
      </c>
      <c r="P18" s="7">
        <v>0</v>
      </c>
      <c r="Q18" s="22">
        <f t="shared" ref="Q18:Q20" si="5">O18+P18</f>
        <v>0</v>
      </c>
      <c r="R18" s="7">
        <v>0</v>
      </c>
      <c r="S18" s="7">
        <v>0</v>
      </c>
      <c r="T18" s="22">
        <f t="shared" ref="T18:T20" si="6">R18+S18</f>
        <v>0</v>
      </c>
      <c r="U18" s="7">
        <v>0</v>
      </c>
      <c r="V18" s="7">
        <v>0</v>
      </c>
      <c r="W18" s="22">
        <f t="shared" ref="W18:W20" si="7">U18+V18</f>
        <v>0</v>
      </c>
      <c r="X18" s="7">
        <v>0</v>
      </c>
      <c r="Y18" s="7">
        <v>0</v>
      </c>
      <c r="Z18" s="22">
        <f t="shared" ref="Z18:Z20" si="8">X18+Y18</f>
        <v>0</v>
      </c>
      <c r="AA18" s="7">
        <v>0</v>
      </c>
      <c r="AB18" s="7">
        <v>0</v>
      </c>
      <c r="AC18" s="22">
        <f t="shared" ref="AC18:AC20" si="9">AA18+AB18</f>
        <v>0</v>
      </c>
    </row>
    <row r="19" spans="1:29" ht="35.25" customHeight="1" x14ac:dyDescent="0.25">
      <c r="A19" s="24" t="s">
        <v>3</v>
      </c>
      <c r="B19" s="20">
        <f t="shared" si="0"/>
        <v>25333.333308000001</v>
      </c>
      <c r="C19" s="34"/>
      <c r="D19" s="20">
        <f t="shared" si="1"/>
        <v>12666.666654000001</v>
      </c>
      <c r="E19" s="20">
        <f t="shared" si="2"/>
        <v>12666.666654000001</v>
      </c>
      <c r="F19" s="7">
        <v>1583.3333317500001</v>
      </c>
      <c r="G19" s="7">
        <v>1583.3333317500001</v>
      </c>
      <c r="H19" s="21">
        <f>F19+G19</f>
        <v>3166.6666635000001</v>
      </c>
      <c r="I19" s="7">
        <v>1583.3333317500001</v>
      </c>
      <c r="J19" s="7">
        <v>1583.3333317500001</v>
      </c>
      <c r="K19" s="22">
        <f t="shared" si="3"/>
        <v>3166.6666635000001</v>
      </c>
      <c r="L19" s="7">
        <v>1583.3333317500001</v>
      </c>
      <c r="M19" s="7">
        <v>1583.3333317500001</v>
      </c>
      <c r="N19" s="22">
        <f t="shared" si="4"/>
        <v>3166.6666635000001</v>
      </c>
      <c r="O19" s="7">
        <v>1583.3333317500001</v>
      </c>
      <c r="P19" s="7">
        <v>1583.3333317500001</v>
      </c>
      <c r="Q19" s="22">
        <f t="shared" si="5"/>
        <v>3166.6666635000001</v>
      </c>
      <c r="R19" s="7">
        <v>1583.3333317500001</v>
      </c>
      <c r="S19" s="7">
        <v>1583.3333317500001</v>
      </c>
      <c r="T19" s="22">
        <f t="shared" si="6"/>
        <v>3166.6666635000001</v>
      </c>
      <c r="U19" s="7">
        <v>1583.3333317500001</v>
      </c>
      <c r="V19" s="7">
        <v>1583.3333317500001</v>
      </c>
      <c r="W19" s="22">
        <f t="shared" si="7"/>
        <v>3166.6666635000001</v>
      </c>
      <c r="X19" s="7">
        <v>1583.3333317500001</v>
      </c>
      <c r="Y19" s="7">
        <v>1583.3333317500001</v>
      </c>
      <c r="Z19" s="22">
        <f t="shared" si="8"/>
        <v>3166.6666635000001</v>
      </c>
      <c r="AA19" s="7">
        <v>1583.3333317500001</v>
      </c>
      <c r="AB19" s="7">
        <v>1583.3333317500001</v>
      </c>
      <c r="AC19" s="22">
        <f t="shared" si="9"/>
        <v>3166.6666635000001</v>
      </c>
    </row>
    <row r="20" spans="1:29" ht="35.25" customHeight="1" x14ac:dyDescent="0.25">
      <c r="A20" s="23" t="s">
        <v>2</v>
      </c>
      <c r="B20" s="20">
        <f t="shared" si="0"/>
        <v>4000</v>
      </c>
      <c r="C20" s="34"/>
      <c r="D20" s="20">
        <f t="shared" si="1"/>
        <v>2000</v>
      </c>
      <c r="E20" s="20">
        <f t="shared" si="2"/>
        <v>2000</v>
      </c>
      <c r="F20" s="7">
        <v>2000</v>
      </c>
      <c r="G20" s="7">
        <v>2000</v>
      </c>
      <c r="H20" s="21">
        <f>F20+G20</f>
        <v>4000</v>
      </c>
      <c r="I20" s="7">
        <v>0</v>
      </c>
      <c r="J20" s="7">
        <v>0</v>
      </c>
      <c r="K20" s="22">
        <f t="shared" si="3"/>
        <v>0</v>
      </c>
      <c r="L20" s="7">
        <v>0</v>
      </c>
      <c r="M20" s="7">
        <v>0</v>
      </c>
      <c r="N20" s="22">
        <f t="shared" si="4"/>
        <v>0</v>
      </c>
      <c r="O20" s="7">
        <v>0</v>
      </c>
      <c r="P20" s="7">
        <v>0</v>
      </c>
      <c r="Q20" s="22">
        <f t="shared" si="5"/>
        <v>0</v>
      </c>
      <c r="R20" s="7">
        <v>0</v>
      </c>
      <c r="S20" s="7">
        <v>0</v>
      </c>
      <c r="T20" s="22">
        <f t="shared" si="6"/>
        <v>0</v>
      </c>
      <c r="U20" s="7">
        <v>0</v>
      </c>
      <c r="V20" s="7">
        <v>0</v>
      </c>
      <c r="W20" s="22">
        <f t="shared" si="7"/>
        <v>0</v>
      </c>
      <c r="X20" s="7">
        <v>0</v>
      </c>
      <c r="Y20" s="7">
        <v>0</v>
      </c>
      <c r="Z20" s="22">
        <f t="shared" si="8"/>
        <v>0</v>
      </c>
      <c r="AA20" s="7">
        <v>0</v>
      </c>
      <c r="AB20" s="7">
        <v>0</v>
      </c>
      <c r="AC20" s="22">
        <f t="shared" si="9"/>
        <v>0</v>
      </c>
    </row>
    <row r="21" spans="1:29" s="67" customFormat="1" ht="35.25" customHeight="1" x14ac:dyDescent="0.25">
      <c r="A21" s="66" t="s">
        <v>67</v>
      </c>
      <c r="B21" s="29">
        <f>SUM(B17:B20)</f>
        <v>64666.663303000001</v>
      </c>
      <c r="C21" s="31">
        <f>B21/$B$42</f>
        <v>0.13085120150447549</v>
      </c>
      <c r="D21" s="29">
        <f t="shared" ref="D21:AC21" si="10">SUM(D17:D20)</f>
        <v>32333.329985</v>
      </c>
      <c r="E21" s="29">
        <f t="shared" si="10"/>
        <v>32333.333318000001</v>
      </c>
      <c r="F21" s="29">
        <f t="shared" si="10"/>
        <v>18916.663331750002</v>
      </c>
      <c r="G21" s="29">
        <f t="shared" si="10"/>
        <v>18916.666664750002</v>
      </c>
      <c r="H21" s="29">
        <f t="shared" si="10"/>
        <v>37833.329996500004</v>
      </c>
      <c r="I21" s="29">
        <f t="shared" si="10"/>
        <v>1916.6666647500001</v>
      </c>
      <c r="J21" s="29">
        <f t="shared" si="10"/>
        <v>1916.6666647500001</v>
      </c>
      <c r="K21" s="29">
        <f t="shared" si="10"/>
        <v>3833.3333295000002</v>
      </c>
      <c r="L21" s="29">
        <f t="shared" si="10"/>
        <v>1916.6666647500001</v>
      </c>
      <c r="M21" s="29">
        <f t="shared" si="10"/>
        <v>1916.6666647500001</v>
      </c>
      <c r="N21" s="29">
        <f t="shared" si="10"/>
        <v>3833.3333295000002</v>
      </c>
      <c r="O21" s="29">
        <f t="shared" si="10"/>
        <v>1916.6666647500001</v>
      </c>
      <c r="P21" s="29">
        <f t="shared" si="10"/>
        <v>1916.6666647500001</v>
      </c>
      <c r="Q21" s="29">
        <f t="shared" si="10"/>
        <v>3833.3333295000002</v>
      </c>
      <c r="R21" s="29">
        <f t="shared" si="10"/>
        <v>1916.6666647500001</v>
      </c>
      <c r="S21" s="29">
        <f t="shared" si="10"/>
        <v>1916.6666647500001</v>
      </c>
      <c r="T21" s="29">
        <f t="shared" si="10"/>
        <v>3833.3333295000002</v>
      </c>
      <c r="U21" s="29">
        <f t="shared" si="10"/>
        <v>1916.6666647500001</v>
      </c>
      <c r="V21" s="29">
        <f t="shared" si="10"/>
        <v>1916.6666647500001</v>
      </c>
      <c r="W21" s="29">
        <f t="shared" si="10"/>
        <v>3833.3333295000002</v>
      </c>
      <c r="X21" s="29">
        <f t="shared" si="10"/>
        <v>1916.6666647500001</v>
      </c>
      <c r="Y21" s="29">
        <f t="shared" si="10"/>
        <v>1916.6666647500001</v>
      </c>
      <c r="Z21" s="29">
        <f t="shared" si="10"/>
        <v>3833.3333295000002</v>
      </c>
      <c r="AA21" s="29">
        <f t="shared" si="10"/>
        <v>1916.6666647500001</v>
      </c>
      <c r="AB21" s="29">
        <f t="shared" si="10"/>
        <v>1916.6666647500001</v>
      </c>
      <c r="AC21" s="29">
        <f t="shared" si="10"/>
        <v>3833.3333295000002</v>
      </c>
    </row>
    <row r="22" spans="1:29" ht="35.25" customHeight="1" x14ac:dyDescent="0.25">
      <c r="A22" s="2" t="s">
        <v>4</v>
      </c>
      <c r="B22" s="20">
        <f t="shared" si="0"/>
        <v>142666.666524</v>
      </c>
      <c r="C22" s="37"/>
      <c r="D22" s="20">
        <f>F22+I22+L22+O22+R22+U22+X22+AA22</f>
        <v>71333.333262</v>
      </c>
      <c r="E22" s="20">
        <f>G22+J22+M22+P22+S22+V22+Y22+AB22</f>
        <v>71333.333262</v>
      </c>
      <c r="F22" s="7">
        <v>8916.66665775</v>
      </c>
      <c r="G22" s="7">
        <v>8916.66665775</v>
      </c>
      <c r="H22" s="21">
        <f t="shared" ref="H22:H27" si="11">F22+G22</f>
        <v>17833.3333155</v>
      </c>
      <c r="I22" s="7">
        <v>8916.66665775</v>
      </c>
      <c r="J22" s="7">
        <v>8916.66665775</v>
      </c>
      <c r="K22" s="21">
        <f>I22+J22</f>
        <v>17833.3333155</v>
      </c>
      <c r="L22" s="7">
        <v>8916.66665775</v>
      </c>
      <c r="M22" s="7">
        <v>8916.66665775</v>
      </c>
      <c r="N22" s="21">
        <f>L22+M22</f>
        <v>17833.3333155</v>
      </c>
      <c r="O22" s="7">
        <v>8916.66665775</v>
      </c>
      <c r="P22" s="7">
        <v>8916.66665775</v>
      </c>
      <c r="Q22" s="21">
        <f>O22+P22</f>
        <v>17833.3333155</v>
      </c>
      <c r="R22" s="7">
        <v>8916.66665775</v>
      </c>
      <c r="S22" s="7">
        <v>8916.66665775</v>
      </c>
      <c r="T22" s="21">
        <f>R22+S22</f>
        <v>17833.3333155</v>
      </c>
      <c r="U22" s="7">
        <v>8916.66665775</v>
      </c>
      <c r="V22" s="7">
        <v>8916.66665775</v>
      </c>
      <c r="W22" s="21">
        <f>U22+V22</f>
        <v>17833.3333155</v>
      </c>
      <c r="X22" s="7">
        <v>8916.66665775</v>
      </c>
      <c r="Y22" s="7">
        <v>8916.66665775</v>
      </c>
      <c r="Z22" s="21">
        <f>X22+Y22</f>
        <v>17833.3333155</v>
      </c>
      <c r="AA22" s="7">
        <v>8916.66665775</v>
      </c>
      <c r="AB22" s="7">
        <v>8916.66665775</v>
      </c>
      <c r="AC22" s="21">
        <f>AA22+AB22</f>
        <v>17833.3333155</v>
      </c>
    </row>
    <row r="23" spans="1:29" ht="35.25" customHeight="1" x14ac:dyDescent="0.25">
      <c r="A23" s="1" t="s">
        <v>6</v>
      </c>
      <c r="B23" s="20">
        <f t="shared" si="0"/>
        <v>26666.666640000003</v>
      </c>
      <c r="C23" s="37"/>
      <c r="D23" s="20">
        <f t="shared" ref="D23:D27" si="12">F23+I23+L23+O23+R23+U23+X23+AA23</f>
        <v>13333.333320000002</v>
      </c>
      <c r="E23" s="20">
        <f t="shared" ref="E23:E27" si="13">G23+J23+M23+P23+S23+V23+Y23+AB23</f>
        <v>13333.333320000002</v>
      </c>
      <c r="F23" s="7">
        <v>1666.666665</v>
      </c>
      <c r="G23" s="7">
        <v>1666.666665</v>
      </c>
      <c r="H23" s="21">
        <f t="shared" si="11"/>
        <v>3333.3333299999999</v>
      </c>
      <c r="I23" s="7">
        <v>1666.666665</v>
      </c>
      <c r="J23" s="7">
        <v>1666.666665</v>
      </c>
      <c r="K23" s="21">
        <f t="shared" ref="K23:K30" si="14">I23+J23</f>
        <v>3333.3333299999999</v>
      </c>
      <c r="L23" s="7">
        <v>1666.666665</v>
      </c>
      <c r="M23" s="7">
        <v>1666.666665</v>
      </c>
      <c r="N23" s="21">
        <f t="shared" ref="N23:N30" si="15">L23+M23</f>
        <v>3333.3333299999999</v>
      </c>
      <c r="O23" s="7">
        <v>1666.666665</v>
      </c>
      <c r="P23" s="7">
        <v>1666.666665</v>
      </c>
      <c r="Q23" s="21">
        <f t="shared" ref="Q23:Q30" si="16">O23+P23</f>
        <v>3333.3333299999999</v>
      </c>
      <c r="R23" s="7">
        <v>1666.666665</v>
      </c>
      <c r="S23" s="7">
        <v>1666.666665</v>
      </c>
      <c r="T23" s="21">
        <f t="shared" ref="T23:T30" si="17">R23+S23</f>
        <v>3333.3333299999999</v>
      </c>
      <c r="U23" s="7">
        <v>1666.666665</v>
      </c>
      <c r="V23" s="7">
        <v>1666.666665</v>
      </c>
      <c r="W23" s="21">
        <f t="shared" ref="W23:W30" si="18">U23+V23</f>
        <v>3333.3333299999999</v>
      </c>
      <c r="X23" s="7">
        <v>1666.666665</v>
      </c>
      <c r="Y23" s="7">
        <v>1666.666665</v>
      </c>
      <c r="Z23" s="21">
        <f t="shared" ref="Z23:Z30" si="19">X23+Y23</f>
        <v>3333.3333299999999</v>
      </c>
      <c r="AA23" s="7">
        <v>1666.666665</v>
      </c>
      <c r="AB23" s="7">
        <v>1666.666665</v>
      </c>
      <c r="AC23" s="21">
        <f t="shared" ref="AC23:AC30" si="20">AA23+AB23</f>
        <v>3333.3333299999999</v>
      </c>
    </row>
    <row r="24" spans="1:29" ht="35.25" customHeight="1" x14ac:dyDescent="0.25">
      <c r="A24" s="2" t="s">
        <v>11</v>
      </c>
      <c r="B24" s="20">
        <f t="shared" si="0"/>
        <v>54999.999989999997</v>
      </c>
      <c r="C24" s="37"/>
      <c r="D24" s="20">
        <f t="shared" si="12"/>
        <v>27499.999994999998</v>
      </c>
      <c r="E24" s="20">
        <f t="shared" si="13"/>
        <v>27499.999994999998</v>
      </c>
      <c r="F24" s="7">
        <v>4999.9999950000001</v>
      </c>
      <c r="G24" s="7">
        <v>4999.9999950000001</v>
      </c>
      <c r="H24" s="21">
        <f t="shared" si="11"/>
        <v>9999.9999900000003</v>
      </c>
      <c r="I24" s="7">
        <v>7500</v>
      </c>
      <c r="J24" s="7">
        <v>7500</v>
      </c>
      <c r="K24" s="21">
        <f t="shared" si="14"/>
        <v>15000</v>
      </c>
      <c r="L24" s="7">
        <v>2500</v>
      </c>
      <c r="M24" s="7">
        <v>2500</v>
      </c>
      <c r="N24" s="21">
        <f t="shared" si="15"/>
        <v>5000</v>
      </c>
      <c r="O24" s="7">
        <v>2500</v>
      </c>
      <c r="P24" s="7">
        <v>2500</v>
      </c>
      <c r="Q24" s="21">
        <f t="shared" si="16"/>
        <v>5000</v>
      </c>
      <c r="R24" s="7">
        <v>2500</v>
      </c>
      <c r="S24" s="7">
        <v>2500</v>
      </c>
      <c r="T24" s="21">
        <f t="shared" si="17"/>
        <v>5000</v>
      </c>
      <c r="U24" s="7">
        <v>2500</v>
      </c>
      <c r="V24" s="7">
        <v>2500</v>
      </c>
      <c r="W24" s="21">
        <f t="shared" si="18"/>
        <v>5000</v>
      </c>
      <c r="X24" s="7">
        <v>2500</v>
      </c>
      <c r="Y24" s="7">
        <v>2500</v>
      </c>
      <c r="Z24" s="21">
        <f t="shared" si="19"/>
        <v>5000</v>
      </c>
      <c r="AA24" s="7">
        <v>2500</v>
      </c>
      <c r="AB24" s="7">
        <v>2500</v>
      </c>
      <c r="AC24" s="21">
        <f t="shared" si="20"/>
        <v>5000</v>
      </c>
    </row>
    <row r="25" spans="1:29" ht="35.25" customHeight="1" x14ac:dyDescent="0.25">
      <c r="A25" s="2" t="s">
        <v>13</v>
      </c>
      <c r="B25" s="20">
        <f t="shared" si="0"/>
        <v>10666.666655999999</v>
      </c>
      <c r="C25" s="37"/>
      <c r="D25" s="20">
        <f t="shared" si="12"/>
        <v>5333.3333279999997</v>
      </c>
      <c r="E25" s="20">
        <f t="shared" si="13"/>
        <v>5333.3333279999997</v>
      </c>
      <c r="F25" s="7">
        <v>666.66666599999996</v>
      </c>
      <c r="G25" s="7">
        <v>666.66666599999996</v>
      </c>
      <c r="H25" s="21">
        <f t="shared" si="11"/>
        <v>1333.3333319999999</v>
      </c>
      <c r="I25" s="7">
        <v>666.66666599999996</v>
      </c>
      <c r="J25" s="7">
        <v>666.66666599999996</v>
      </c>
      <c r="K25" s="21">
        <f t="shared" si="14"/>
        <v>1333.3333319999999</v>
      </c>
      <c r="L25" s="7">
        <v>666.66666599999996</v>
      </c>
      <c r="M25" s="7">
        <v>666.66666599999996</v>
      </c>
      <c r="N25" s="21">
        <f t="shared" si="15"/>
        <v>1333.3333319999999</v>
      </c>
      <c r="O25" s="7">
        <v>666.66666599999996</v>
      </c>
      <c r="P25" s="7">
        <v>666.66666599999996</v>
      </c>
      <c r="Q25" s="21">
        <f t="shared" si="16"/>
        <v>1333.3333319999999</v>
      </c>
      <c r="R25" s="7">
        <v>666.66666599999996</v>
      </c>
      <c r="S25" s="7">
        <v>666.66666599999996</v>
      </c>
      <c r="T25" s="21">
        <f t="shared" si="17"/>
        <v>1333.3333319999999</v>
      </c>
      <c r="U25" s="7">
        <v>666.66666599999996</v>
      </c>
      <c r="V25" s="7">
        <v>666.66666599999996</v>
      </c>
      <c r="W25" s="21">
        <f t="shared" si="18"/>
        <v>1333.3333319999999</v>
      </c>
      <c r="X25" s="7">
        <v>666.66666599999996</v>
      </c>
      <c r="Y25" s="7">
        <v>666.66666599999996</v>
      </c>
      <c r="Z25" s="21">
        <f t="shared" si="19"/>
        <v>1333.3333319999999</v>
      </c>
      <c r="AA25" s="7">
        <v>666.66666599999996</v>
      </c>
      <c r="AB25" s="7">
        <v>666.66666599999996</v>
      </c>
      <c r="AC25" s="21">
        <f t="shared" si="20"/>
        <v>1333.3333319999999</v>
      </c>
    </row>
    <row r="26" spans="1:29" ht="35.25" customHeight="1" x14ac:dyDescent="0.25">
      <c r="A26" s="1" t="s">
        <v>7</v>
      </c>
      <c r="B26" s="20">
        <f t="shared" si="0"/>
        <v>27999.999993999998</v>
      </c>
      <c r="C26" s="37"/>
      <c r="D26" s="20">
        <f t="shared" si="12"/>
        <v>13999.999996999999</v>
      </c>
      <c r="E26" s="20">
        <f t="shared" si="13"/>
        <v>13999.999996999999</v>
      </c>
      <c r="F26" s="7">
        <v>2999.9999969999999</v>
      </c>
      <c r="G26" s="7">
        <v>2999.9999969999999</v>
      </c>
      <c r="H26" s="21">
        <f t="shared" si="11"/>
        <v>5999.9999939999998</v>
      </c>
      <c r="I26" s="7">
        <v>5000</v>
      </c>
      <c r="J26" s="7">
        <v>5000</v>
      </c>
      <c r="K26" s="21">
        <f t="shared" si="14"/>
        <v>10000</v>
      </c>
      <c r="L26" s="7">
        <v>1000</v>
      </c>
      <c r="M26" s="7">
        <v>1000</v>
      </c>
      <c r="N26" s="21">
        <f t="shared" si="15"/>
        <v>2000</v>
      </c>
      <c r="O26" s="7">
        <v>1000</v>
      </c>
      <c r="P26" s="7">
        <v>1000</v>
      </c>
      <c r="Q26" s="21">
        <f t="shared" si="16"/>
        <v>2000</v>
      </c>
      <c r="R26" s="7">
        <v>1000</v>
      </c>
      <c r="S26" s="7">
        <v>1000</v>
      </c>
      <c r="T26" s="21">
        <f t="shared" si="17"/>
        <v>2000</v>
      </c>
      <c r="U26" s="7">
        <v>1000</v>
      </c>
      <c r="V26" s="7">
        <v>1000</v>
      </c>
      <c r="W26" s="21">
        <f t="shared" si="18"/>
        <v>2000</v>
      </c>
      <c r="X26" s="7">
        <v>1000</v>
      </c>
      <c r="Y26" s="7">
        <v>1000</v>
      </c>
      <c r="Z26" s="21">
        <f t="shared" si="19"/>
        <v>2000</v>
      </c>
      <c r="AA26" s="7">
        <v>1000</v>
      </c>
      <c r="AB26" s="7">
        <v>1000</v>
      </c>
      <c r="AC26" s="21">
        <f t="shared" si="20"/>
        <v>2000</v>
      </c>
    </row>
    <row r="27" spans="1:29" ht="35.25" customHeight="1" x14ac:dyDescent="0.25">
      <c r="A27" s="1" t="s">
        <v>8</v>
      </c>
      <c r="B27" s="20">
        <f t="shared" si="0"/>
        <v>26666.666640000003</v>
      </c>
      <c r="C27" s="37"/>
      <c r="D27" s="20">
        <f t="shared" si="12"/>
        <v>13333.333320000002</v>
      </c>
      <c r="E27" s="20">
        <f t="shared" si="13"/>
        <v>13333.333320000002</v>
      </c>
      <c r="F27" s="7">
        <v>1666.666665</v>
      </c>
      <c r="G27" s="7">
        <v>1666.666665</v>
      </c>
      <c r="H27" s="21">
        <f t="shared" si="11"/>
        <v>3333.3333299999999</v>
      </c>
      <c r="I27" s="7">
        <v>1666.666665</v>
      </c>
      <c r="J27" s="7">
        <v>1666.666665</v>
      </c>
      <c r="K27" s="21">
        <f t="shared" si="14"/>
        <v>3333.3333299999999</v>
      </c>
      <c r="L27" s="7">
        <v>1666.666665</v>
      </c>
      <c r="M27" s="7">
        <v>1666.666665</v>
      </c>
      <c r="N27" s="21">
        <f t="shared" si="15"/>
        <v>3333.3333299999999</v>
      </c>
      <c r="O27" s="7">
        <v>1666.666665</v>
      </c>
      <c r="P27" s="7">
        <v>1666.666665</v>
      </c>
      <c r="Q27" s="21">
        <f t="shared" si="16"/>
        <v>3333.3333299999999</v>
      </c>
      <c r="R27" s="7">
        <v>1666.666665</v>
      </c>
      <c r="S27" s="7">
        <v>1666.666665</v>
      </c>
      <c r="T27" s="21">
        <f t="shared" si="17"/>
        <v>3333.3333299999999</v>
      </c>
      <c r="U27" s="7">
        <v>1666.666665</v>
      </c>
      <c r="V27" s="7">
        <v>1666.666665</v>
      </c>
      <c r="W27" s="21">
        <f t="shared" si="18"/>
        <v>3333.3333299999999</v>
      </c>
      <c r="X27" s="7">
        <v>1666.666665</v>
      </c>
      <c r="Y27" s="7">
        <v>1666.666665</v>
      </c>
      <c r="Z27" s="21">
        <f t="shared" si="19"/>
        <v>3333.3333299999999</v>
      </c>
      <c r="AA27" s="7">
        <v>1666.666665</v>
      </c>
      <c r="AB27" s="7">
        <v>1666.666665</v>
      </c>
      <c r="AC27" s="21">
        <f t="shared" si="20"/>
        <v>3333.3333299999999</v>
      </c>
    </row>
    <row r="28" spans="1:29" s="57" customFormat="1" ht="35.25" customHeight="1" x14ac:dyDescent="0.25">
      <c r="A28" s="113" t="s">
        <v>38</v>
      </c>
      <c r="B28" s="9">
        <f>D28+E28</f>
        <v>30000</v>
      </c>
      <c r="C28" s="35"/>
      <c r="D28" s="9">
        <f>F28+I28+L28+O28+R28+U28+X28+AA28</f>
        <v>15000</v>
      </c>
      <c r="E28" s="9">
        <f t="shared" ref="E28:AC28" si="21">E30*$L$11</f>
        <v>15000</v>
      </c>
      <c r="F28" s="9">
        <f t="shared" si="21"/>
        <v>0</v>
      </c>
      <c r="G28" s="9">
        <f t="shared" si="21"/>
        <v>0</v>
      </c>
      <c r="H28" s="10">
        <f t="shared" si="21"/>
        <v>0</v>
      </c>
      <c r="I28" s="9">
        <f t="shared" si="21"/>
        <v>15000</v>
      </c>
      <c r="J28" s="9">
        <f t="shared" si="21"/>
        <v>15000</v>
      </c>
      <c r="K28" s="10">
        <f t="shared" si="21"/>
        <v>30000</v>
      </c>
      <c r="L28" s="9">
        <f t="shared" si="21"/>
        <v>0</v>
      </c>
      <c r="M28" s="9">
        <f t="shared" si="21"/>
        <v>0</v>
      </c>
      <c r="N28" s="10">
        <f t="shared" si="21"/>
        <v>0</v>
      </c>
      <c r="O28" s="9">
        <f t="shared" si="21"/>
        <v>0</v>
      </c>
      <c r="P28" s="9">
        <f t="shared" si="21"/>
        <v>0</v>
      </c>
      <c r="Q28" s="10">
        <f t="shared" si="21"/>
        <v>0</v>
      </c>
      <c r="R28" s="9">
        <f t="shared" si="21"/>
        <v>0</v>
      </c>
      <c r="S28" s="9">
        <f t="shared" si="21"/>
        <v>0</v>
      </c>
      <c r="T28" s="10">
        <f t="shared" si="21"/>
        <v>0</v>
      </c>
      <c r="U28" s="9">
        <f t="shared" si="21"/>
        <v>0</v>
      </c>
      <c r="V28" s="9">
        <f t="shared" si="21"/>
        <v>0</v>
      </c>
      <c r="W28" s="10">
        <f t="shared" si="21"/>
        <v>0</v>
      </c>
      <c r="X28" s="9">
        <f t="shared" si="21"/>
        <v>0</v>
      </c>
      <c r="Y28" s="9">
        <f t="shared" si="21"/>
        <v>0</v>
      </c>
      <c r="Z28" s="10">
        <f t="shared" si="21"/>
        <v>0</v>
      </c>
      <c r="AA28" s="9">
        <f t="shared" si="21"/>
        <v>0</v>
      </c>
      <c r="AB28" s="9">
        <f t="shared" si="21"/>
        <v>0</v>
      </c>
      <c r="AC28" s="10">
        <f t="shared" si="21"/>
        <v>0</v>
      </c>
    </row>
    <row r="29" spans="1:29" s="57" customFormat="1" ht="35.25" customHeight="1" x14ac:dyDescent="0.25">
      <c r="A29" s="114" t="s">
        <v>39</v>
      </c>
      <c r="B29" s="19">
        <f>D29+E29</f>
        <v>20000</v>
      </c>
      <c r="C29" s="36"/>
      <c r="D29" s="19">
        <f>D30-D28</f>
        <v>10000</v>
      </c>
      <c r="E29" s="19">
        <f t="shared" ref="E29:AC29" si="22">E30-E28</f>
        <v>10000</v>
      </c>
      <c r="F29" s="19">
        <f t="shared" si="22"/>
        <v>0</v>
      </c>
      <c r="G29" s="19">
        <f t="shared" si="22"/>
        <v>0</v>
      </c>
      <c r="H29" s="30">
        <f t="shared" si="22"/>
        <v>0</v>
      </c>
      <c r="I29" s="19">
        <f t="shared" si="22"/>
        <v>10000</v>
      </c>
      <c r="J29" s="19">
        <f t="shared" si="22"/>
        <v>10000</v>
      </c>
      <c r="K29" s="30">
        <f t="shared" si="22"/>
        <v>20000</v>
      </c>
      <c r="L29" s="19">
        <f t="shared" si="22"/>
        <v>0</v>
      </c>
      <c r="M29" s="19">
        <f t="shared" si="22"/>
        <v>0</v>
      </c>
      <c r="N29" s="30">
        <f t="shared" si="22"/>
        <v>0</v>
      </c>
      <c r="O29" s="19">
        <f t="shared" si="22"/>
        <v>0</v>
      </c>
      <c r="P29" s="19">
        <f t="shared" si="22"/>
        <v>0</v>
      </c>
      <c r="Q29" s="30">
        <f t="shared" si="22"/>
        <v>0</v>
      </c>
      <c r="R29" s="19">
        <f t="shared" si="22"/>
        <v>0</v>
      </c>
      <c r="S29" s="19">
        <f t="shared" si="22"/>
        <v>0</v>
      </c>
      <c r="T29" s="30">
        <f t="shared" si="22"/>
        <v>0</v>
      </c>
      <c r="U29" s="19">
        <f t="shared" si="22"/>
        <v>0</v>
      </c>
      <c r="V29" s="19">
        <f t="shared" si="22"/>
        <v>0</v>
      </c>
      <c r="W29" s="30">
        <f t="shared" si="22"/>
        <v>0</v>
      </c>
      <c r="X29" s="19">
        <f t="shared" si="22"/>
        <v>0</v>
      </c>
      <c r="Y29" s="19">
        <f t="shared" si="22"/>
        <v>0</v>
      </c>
      <c r="Z29" s="30">
        <f t="shared" si="22"/>
        <v>0</v>
      </c>
      <c r="AA29" s="19">
        <f t="shared" si="22"/>
        <v>0</v>
      </c>
      <c r="AB29" s="19">
        <f t="shared" si="22"/>
        <v>0</v>
      </c>
      <c r="AC29" s="30">
        <f t="shared" si="22"/>
        <v>0</v>
      </c>
    </row>
    <row r="30" spans="1:29" ht="35.25" customHeight="1" x14ac:dyDescent="0.25">
      <c r="A30" s="25" t="s">
        <v>40</v>
      </c>
      <c r="B30" s="26">
        <f>D30+E30</f>
        <v>50000</v>
      </c>
      <c r="C30" s="38"/>
      <c r="D30" s="26">
        <f>F30+I30+L30+O30+R30+U30+X30+AA30</f>
        <v>25000</v>
      </c>
      <c r="E30" s="26">
        <f>G30+J30+M30+P30+S30+V30+Y30+AB30</f>
        <v>25000</v>
      </c>
      <c r="F30" s="27">
        <v>0</v>
      </c>
      <c r="G30" s="27">
        <v>0</v>
      </c>
      <c r="H30" s="28">
        <f>F30+G30</f>
        <v>0</v>
      </c>
      <c r="I30" s="27">
        <v>25000</v>
      </c>
      <c r="J30" s="27">
        <v>25000</v>
      </c>
      <c r="K30" s="28">
        <f t="shared" si="14"/>
        <v>50000</v>
      </c>
      <c r="L30" s="27">
        <v>0</v>
      </c>
      <c r="M30" s="27">
        <v>0</v>
      </c>
      <c r="N30" s="28">
        <f t="shared" si="15"/>
        <v>0</v>
      </c>
      <c r="O30" s="27">
        <v>0</v>
      </c>
      <c r="P30" s="27">
        <v>0</v>
      </c>
      <c r="Q30" s="28">
        <f t="shared" si="16"/>
        <v>0</v>
      </c>
      <c r="R30" s="27">
        <v>0</v>
      </c>
      <c r="S30" s="27">
        <v>0</v>
      </c>
      <c r="T30" s="28">
        <f t="shared" si="17"/>
        <v>0</v>
      </c>
      <c r="U30" s="27">
        <v>0</v>
      </c>
      <c r="V30" s="27">
        <v>0</v>
      </c>
      <c r="W30" s="28">
        <f t="shared" si="18"/>
        <v>0</v>
      </c>
      <c r="X30" s="27">
        <v>0</v>
      </c>
      <c r="Y30" s="27">
        <v>0</v>
      </c>
      <c r="Z30" s="28">
        <f t="shared" si="19"/>
        <v>0</v>
      </c>
      <c r="AA30" s="27">
        <v>0</v>
      </c>
      <c r="AB30" s="27">
        <v>0</v>
      </c>
      <c r="AC30" s="28">
        <f t="shared" si="20"/>
        <v>0</v>
      </c>
    </row>
    <row r="31" spans="1:29" s="57" customFormat="1" ht="35.25" customHeight="1" x14ac:dyDescent="0.25">
      <c r="A31" s="64" t="s">
        <v>69</v>
      </c>
      <c r="B31" s="9">
        <f>B33*$L$10</f>
        <v>339666.66644399997</v>
      </c>
      <c r="C31" s="35"/>
      <c r="D31" s="9">
        <f>(D22+D23+D24+D25+D26+D27+D28)*$L$10</f>
        <v>159833.33322199999</v>
      </c>
      <c r="E31" s="9">
        <f t="shared" ref="E31:AC31" si="23">(E22+E23+E24+E25+E26+E27+E28)*$L$10</f>
        <v>159833.33322199999</v>
      </c>
      <c r="F31" s="9">
        <f>((F22+F23+F24+F25+F26+F27)*$L$10)+F28</f>
        <v>20916.66664575</v>
      </c>
      <c r="G31" s="9">
        <f>((G22+G23+G24+G25+G26+G27)*$L$10)+G28</f>
        <v>20916.66664575</v>
      </c>
      <c r="H31" s="9">
        <f t="shared" ref="H31" si="24">((H22+H23+H24+H25+H26+H27)*$L$10)+H28</f>
        <v>41833.333291499999</v>
      </c>
      <c r="I31" s="9">
        <f>((I22+I23+I24+I25+I26+I27+I28)*$L$10)</f>
        <v>40416.666653749999</v>
      </c>
      <c r="J31" s="9">
        <f t="shared" si="23"/>
        <v>40416.666653749999</v>
      </c>
      <c r="K31" s="10">
        <f t="shared" si="23"/>
        <v>80833.333307499997</v>
      </c>
      <c r="L31" s="9">
        <f t="shared" si="23"/>
        <v>16416.666653749999</v>
      </c>
      <c r="M31" s="9">
        <f t="shared" si="23"/>
        <v>16416.666653749999</v>
      </c>
      <c r="N31" s="10">
        <f t="shared" si="23"/>
        <v>32833.333307499997</v>
      </c>
      <c r="O31" s="9">
        <f t="shared" si="23"/>
        <v>16416.666653749999</v>
      </c>
      <c r="P31" s="9">
        <f t="shared" si="23"/>
        <v>16416.666653749999</v>
      </c>
      <c r="Q31" s="10">
        <f t="shared" si="23"/>
        <v>32833.333307499997</v>
      </c>
      <c r="R31" s="9">
        <f t="shared" si="23"/>
        <v>16416.666653749999</v>
      </c>
      <c r="S31" s="9">
        <f t="shared" si="23"/>
        <v>16416.666653749999</v>
      </c>
      <c r="T31" s="10">
        <f t="shared" si="23"/>
        <v>32833.333307499997</v>
      </c>
      <c r="U31" s="9">
        <f t="shared" si="23"/>
        <v>16416.666653749999</v>
      </c>
      <c r="V31" s="9">
        <f t="shared" si="23"/>
        <v>16416.666653749999</v>
      </c>
      <c r="W31" s="10">
        <f t="shared" si="23"/>
        <v>32833.333307499997</v>
      </c>
      <c r="X31" s="9">
        <f t="shared" si="23"/>
        <v>16416.666653749999</v>
      </c>
      <c r="Y31" s="9">
        <f t="shared" si="23"/>
        <v>16416.666653749999</v>
      </c>
      <c r="Z31" s="10">
        <f t="shared" si="23"/>
        <v>32833.333307499997</v>
      </c>
      <c r="AA31" s="9">
        <f t="shared" si="23"/>
        <v>16416.666653749999</v>
      </c>
      <c r="AB31" s="9">
        <f t="shared" si="23"/>
        <v>16416.666653749999</v>
      </c>
      <c r="AC31" s="10">
        <f t="shared" si="23"/>
        <v>32833.333307499997</v>
      </c>
    </row>
    <row r="32" spans="1:29" s="57" customFormat="1" ht="35.25" customHeight="1" x14ac:dyDescent="0.25">
      <c r="A32" s="65" t="s">
        <v>70</v>
      </c>
      <c r="B32" s="19">
        <f>B33-B31</f>
        <v>0</v>
      </c>
      <c r="C32" s="36"/>
      <c r="D32" s="19">
        <f>D33-D31</f>
        <v>10000</v>
      </c>
      <c r="E32" s="19">
        <f t="shared" ref="E32:AC32" si="25">E33-E31</f>
        <v>10000</v>
      </c>
      <c r="F32" s="19">
        <f t="shared" si="25"/>
        <v>0</v>
      </c>
      <c r="G32" s="19">
        <f t="shared" si="25"/>
        <v>0</v>
      </c>
      <c r="H32" s="30">
        <f t="shared" si="25"/>
        <v>0</v>
      </c>
      <c r="I32" s="19">
        <f t="shared" si="25"/>
        <v>10000</v>
      </c>
      <c r="J32" s="19">
        <f t="shared" si="25"/>
        <v>10000</v>
      </c>
      <c r="K32" s="30">
        <f t="shared" si="25"/>
        <v>20000</v>
      </c>
      <c r="L32" s="19">
        <f t="shared" si="25"/>
        <v>0</v>
      </c>
      <c r="M32" s="19">
        <f t="shared" si="25"/>
        <v>0</v>
      </c>
      <c r="N32" s="30">
        <f t="shared" si="25"/>
        <v>0</v>
      </c>
      <c r="O32" s="19">
        <f t="shared" si="25"/>
        <v>0</v>
      </c>
      <c r="P32" s="19">
        <f t="shared" si="25"/>
        <v>0</v>
      </c>
      <c r="Q32" s="30">
        <f t="shared" si="25"/>
        <v>0</v>
      </c>
      <c r="R32" s="19">
        <f t="shared" si="25"/>
        <v>0</v>
      </c>
      <c r="S32" s="19">
        <f t="shared" si="25"/>
        <v>0</v>
      </c>
      <c r="T32" s="30">
        <f t="shared" si="25"/>
        <v>0</v>
      </c>
      <c r="U32" s="19">
        <f t="shared" si="25"/>
        <v>0</v>
      </c>
      <c r="V32" s="19">
        <f t="shared" si="25"/>
        <v>0</v>
      </c>
      <c r="W32" s="30">
        <f t="shared" si="25"/>
        <v>0</v>
      </c>
      <c r="X32" s="19">
        <f t="shared" si="25"/>
        <v>0</v>
      </c>
      <c r="Y32" s="19">
        <f t="shared" si="25"/>
        <v>0</v>
      </c>
      <c r="Z32" s="30">
        <f t="shared" si="25"/>
        <v>0</v>
      </c>
      <c r="AA32" s="19">
        <f t="shared" si="25"/>
        <v>0</v>
      </c>
      <c r="AB32" s="19">
        <f t="shared" si="25"/>
        <v>0</v>
      </c>
      <c r="AC32" s="30">
        <f t="shared" si="25"/>
        <v>0</v>
      </c>
    </row>
    <row r="33" spans="1:29" s="68" customFormat="1" ht="35.25" customHeight="1" x14ac:dyDescent="0.25">
      <c r="A33" s="66" t="s">
        <v>68</v>
      </c>
      <c r="B33" s="29">
        <f t="shared" ref="B33:B42" si="26">D33+E33</f>
        <v>339666.66644399997</v>
      </c>
      <c r="C33" s="86">
        <f>B33/$B$42</f>
        <v>0.68730608856318376</v>
      </c>
      <c r="D33" s="29">
        <f t="shared" ref="D33:AC33" si="27">SUM(D22:D27)+D30</f>
        <v>169833.33322199999</v>
      </c>
      <c r="E33" s="29">
        <f t="shared" si="27"/>
        <v>169833.33322199999</v>
      </c>
      <c r="F33" s="29">
        <f t="shared" si="27"/>
        <v>20916.66664575</v>
      </c>
      <c r="G33" s="29">
        <f t="shared" si="27"/>
        <v>20916.66664575</v>
      </c>
      <c r="H33" s="29">
        <f t="shared" si="27"/>
        <v>41833.333291499999</v>
      </c>
      <c r="I33" s="29">
        <f t="shared" si="27"/>
        <v>50416.666653749999</v>
      </c>
      <c r="J33" s="29">
        <f t="shared" si="27"/>
        <v>50416.666653749999</v>
      </c>
      <c r="K33" s="29">
        <f t="shared" si="27"/>
        <v>100833.3333075</v>
      </c>
      <c r="L33" s="29">
        <f t="shared" si="27"/>
        <v>16416.666653749999</v>
      </c>
      <c r="M33" s="29">
        <f t="shared" si="27"/>
        <v>16416.666653749999</v>
      </c>
      <c r="N33" s="29">
        <f t="shared" si="27"/>
        <v>32833.333307499997</v>
      </c>
      <c r="O33" s="29">
        <f t="shared" si="27"/>
        <v>16416.666653749999</v>
      </c>
      <c r="P33" s="29">
        <f t="shared" si="27"/>
        <v>16416.666653749999</v>
      </c>
      <c r="Q33" s="29">
        <f t="shared" si="27"/>
        <v>32833.333307499997</v>
      </c>
      <c r="R33" s="29">
        <f t="shared" si="27"/>
        <v>16416.666653749999</v>
      </c>
      <c r="S33" s="29">
        <f t="shared" si="27"/>
        <v>16416.666653749999</v>
      </c>
      <c r="T33" s="29">
        <f t="shared" si="27"/>
        <v>32833.333307499997</v>
      </c>
      <c r="U33" s="29">
        <f t="shared" si="27"/>
        <v>16416.666653749999</v>
      </c>
      <c r="V33" s="29">
        <f t="shared" si="27"/>
        <v>16416.666653749999</v>
      </c>
      <c r="W33" s="29">
        <f t="shared" si="27"/>
        <v>32833.333307499997</v>
      </c>
      <c r="X33" s="29">
        <f t="shared" si="27"/>
        <v>16416.666653749999</v>
      </c>
      <c r="Y33" s="29">
        <f t="shared" si="27"/>
        <v>16416.666653749999</v>
      </c>
      <c r="Z33" s="29">
        <f t="shared" si="27"/>
        <v>32833.333307499997</v>
      </c>
      <c r="AA33" s="29">
        <f t="shared" si="27"/>
        <v>16416.666653749999</v>
      </c>
      <c r="AB33" s="29">
        <f t="shared" si="27"/>
        <v>16416.666653749999</v>
      </c>
      <c r="AC33" s="29">
        <f t="shared" si="27"/>
        <v>32833.333307499997</v>
      </c>
    </row>
    <row r="34" spans="1:29" ht="43.5" customHeight="1" x14ac:dyDescent="0.25">
      <c r="A34" s="1" t="s">
        <v>9</v>
      </c>
      <c r="B34" s="20">
        <f t="shared" si="26"/>
        <v>26666.666640000003</v>
      </c>
      <c r="C34" s="37"/>
      <c r="D34" s="20">
        <f>F34+I34+L34+O34+R34+U34+X34+AA34</f>
        <v>13333.333320000002</v>
      </c>
      <c r="E34" s="20">
        <f>G34+J34+M34+P34+S34+V34+Y34+AB34</f>
        <v>13333.333320000002</v>
      </c>
      <c r="F34" s="7">
        <v>1666.666665</v>
      </c>
      <c r="G34" s="7">
        <v>1666.666665</v>
      </c>
      <c r="H34" s="21">
        <f>F34+G34</f>
        <v>3333.3333299999999</v>
      </c>
      <c r="I34" s="7">
        <v>1666.666665</v>
      </c>
      <c r="J34" s="7">
        <v>1666.666665</v>
      </c>
      <c r="K34" s="21">
        <f>I34+J34</f>
        <v>3333.3333299999999</v>
      </c>
      <c r="L34" s="7">
        <v>1666.666665</v>
      </c>
      <c r="M34" s="7">
        <v>1666.666665</v>
      </c>
      <c r="N34" s="21">
        <f>L34+M34</f>
        <v>3333.3333299999999</v>
      </c>
      <c r="O34" s="7">
        <v>1666.666665</v>
      </c>
      <c r="P34" s="7">
        <v>1666.666665</v>
      </c>
      <c r="Q34" s="21">
        <f>O34+P34</f>
        <v>3333.3333299999999</v>
      </c>
      <c r="R34" s="7">
        <v>1666.666665</v>
      </c>
      <c r="S34" s="7">
        <v>1666.666665</v>
      </c>
      <c r="T34" s="21">
        <f>R34+S34</f>
        <v>3333.3333299999999</v>
      </c>
      <c r="U34" s="7">
        <v>1666.666665</v>
      </c>
      <c r="V34" s="7">
        <v>1666.666665</v>
      </c>
      <c r="W34" s="21">
        <f>U34+V34</f>
        <v>3333.3333299999999</v>
      </c>
      <c r="X34" s="7">
        <v>1666.666665</v>
      </c>
      <c r="Y34" s="7">
        <v>1666.666665</v>
      </c>
      <c r="Z34" s="21">
        <f>X34+Y34</f>
        <v>3333.3333299999999</v>
      </c>
      <c r="AA34" s="7">
        <v>1666.666665</v>
      </c>
      <c r="AB34" s="7">
        <v>1666.666665</v>
      </c>
      <c r="AC34" s="21">
        <f>AA34+AB34</f>
        <v>3333.3333299999999</v>
      </c>
    </row>
    <row r="35" spans="1:29" ht="35.25" customHeight="1" x14ac:dyDescent="0.25">
      <c r="A35" s="2" t="s">
        <v>10</v>
      </c>
      <c r="B35" s="20">
        <f t="shared" si="26"/>
        <v>5333.3333279999997</v>
      </c>
      <c r="C35" s="37"/>
      <c r="D35" s="20">
        <f t="shared" ref="D35:D37" si="28">F35+I35+L35+O35+R35+U35+X35+AA35</f>
        <v>2666.6666639999999</v>
      </c>
      <c r="E35" s="20">
        <f t="shared" ref="E35:E37" si="29">G35+J35+M35+P35+S35+V35+Y35+AB35</f>
        <v>2666.6666639999999</v>
      </c>
      <c r="F35" s="7">
        <v>333.33333299999998</v>
      </c>
      <c r="G35" s="7">
        <v>333.33333299999998</v>
      </c>
      <c r="H35" s="21">
        <f>F35+G35</f>
        <v>666.66666599999996</v>
      </c>
      <c r="I35" s="7">
        <v>333.33333299999998</v>
      </c>
      <c r="J35" s="7">
        <v>333.33333299999998</v>
      </c>
      <c r="K35" s="21">
        <f t="shared" ref="K35:K37" si="30">I35+J35</f>
        <v>666.66666599999996</v>
      </c>
      <c r="L35" s="7">
        <v>333.33333299999998</v>
      </c>
      <c r="M35" s="7">
        <v>333.33333299999998</v>
      </c>
      <c r="N35" s="21">
        <f>B35*0.333333333</f>
        <v>1777.7777742222222</v>
      </c>
      <c r="O35" s="7">
        <v>333.33333299999998</v>
      </c>
      <c r="P35" s="7">
        <v>333.33333299999998</v>
      </c>
      <c r="Q35" s="21">
        <f>E35*0.333333333</f>
        <v>888.8888871111111</v>
      </c>
      <c r="R35" s="7">
        <v>333.33333299999998</v>
      </c>
      <c r="S35" s="7">
        <v>333.33333299999998</v>
      </c>
      <c r="T35" s="21">
        <f>H35*0.333333333</f>
        <v>222.22222177777778</v>
      </c>
      <c r="U35" s="7">
        <v>333.33333299999998</v>
      </c>
      <c r="V35" s="7">
        <v>333.33333299999998</v>
      </c>
      <c r="W35" s="21">
        <f>K35*0.333333333</f>
        <v>222.22222177777778</v>
      </c>
      <c r="X35" s="7">
        <v>333.33333299999998</v>
      </c>
      <c r="Y35" s="7">
        <v>333.33333299999998</v>
      </c>
      <c r="Z35" s="21">
        <f>N35*0.333333333</f>
        <v>592.5925908148148</v>
      </c>
      <c r="AA35" s="7">
        <v>333.33333299999998</v>
      </c>
      <c r="AB35" s="7">
        <v>333.33333299999998</v>
      </c>
      <c r="AC35" s="21">
        <f>Q35*0.333333333</f>
        <v>296.2962954074074</v>
      </c>
    </row>
    <row r="36" spans="1:29" ht="35.25" customHeight="1" x14ac:dyDescent="0.25">
      <c r="A36" s="2" t="s">
        <v>12</v>
      </c>
      <c r="B36" s="20">
        <f t="shared" si="26"/>
        <v>5999.9999980000002</v>
      </c>
      <c r="C36" s="37"/>
      <c r="D36" s="20">
        <f t="shared" si="28"/>
        <v>2999.9999990000001</v>
      </c>
      <c r="E36" s="20">
        <f t="shared" si="29"/>
        <v>2999.9999990000001</v>
      </c>
      <c r="F36" s="7">
        <v>999.999999</v>
      </c>
      <c r="G36" s="7">
        <v>999.999999</v>
      </c>
      <c r="H36" s="21">
        <f>F36+G36</f>
        <v>1999.999998</v>
      </c>
      <c r="I36" s="7">
        <v>2000</v>
      </c>
      <c r="J36" s="7">
        <v>2000</v>
      </c>
      <c r="K36" s="21">
        <f t="shared" si="30"/>
        <v>4000</v>
      </c>
      <c r="L36" s="7">
        <v>0</v>
      </c>
      <c r="M36" s="7">
        <v>0</v>
      </c>
      <c r="N36" s="21"/>
      <c r="O36" s="7">
        <v>0</v>
      </c>
      <c r="P36" s="7">
        <v>0</v>
      </c>
      <c r="Q36" s="21"/>
      <c r="R36" s="7">
        <v>0</v>
      </c>
      <c r="S36" s="7">
        <v>0</v>
      </c>
      <c r="T36" s="21"/>
      <c r="U36" s="7">
        <v>0</v>
      </c>
      <c r="V36" s="7">
        <v>0</v>
      </c>
      <c r="W36" s="21"/>
      <c r="X36" s="7">
        <v>0</v>
      </c>
      <c r="Y36" s="7">
        <v>0</v>
      </c>
      <c r="Z36" s="21"/>
      <c r="AA36" s="7">
        <v>0</v>
      </c>
      <c r="AB36" s="7">
        <v>0</v>
      </c>
      <c r="AC36" s="21"/>
    </row>
    <row r="37" spans="1:29" ht="35.25" customHeight="1" x14ac:dyDescent="0.25">
      <c r="A37" s="1" t="s">
        <v>14</v>
      </c>
      <c r="B37" s="20">
        <f t="shared" si="26"/>
        <v>26666.666640000003</v>
      </c>
      <c r="C37" s="37"/>
      <c r="D37" s="20">
        <f t="shared" si="28"/>
        <v>13333.333320000002</v>
      </c>
      <c r="E37" s="20">
        <f t="shared" si="29"/>
        <v>13333.333320000002</v>
      </c>
      <c r="F37" s="7">
        <v>1666.666665</v>
      </c>
      <c r="G37" s="7">
        <v>1666.666665</v>
      </c>
      <c r="H37" s="21">
        <f>F37+G37</f>
        <v>3333.3333299999999</v>
      </c>
      <c r="I37" s="7">
        <v>1666.666665</v>
      </c>
      <c r="J37" s="7">
        <v>1666.666665</v>
      </c>
      <c r="K37" s="21">
        <f t="shared" si="30"/>
        <v>3333.3333299999999</v>
      </c>
      <c r="L37" s="7">
        <v>1666.666665</v>
      </c>
      <c r="M37" s="7">
        <v>1666.666665</v>
      </c>
      <c r="N37" s="21">
        <f>B37*0.333333333</f>
        <v>8888.8888711111122</v>
      </c>
      <c r="O37" s="7">
        <v>1666.666665</v>
      </c>
      <c r="P37" s="7">
        <v>1666.666665</v>
      </c>
      <c r="Q37" s="21">
        <f>E37*0.333333333</f>
        <v>4444.4444355555561</v>
      </c>
      <c r="R37" s="7">
        <v>1666.666665</v>
      </c>
      <c r="S37" s="7">
        <v>1666.666665</v>
      </c>
      <c r="T37" s="21">
        <f>H37*0.333333333</f>
        <v>1111.1111088888888</v>
      </c>
      <c r="U37" s="7">
        <v>1666.666665</v>
      </c>
      <c r="V37" s="7">
        <v>1666.666665</v>
      </c>
      <c r="W37" s="21">
        <f>K37*0.333333333</f>
        <v>1111.1111088888888</v>
      </c>
      <c r="X37" s="7">
        <v>1666.666665</v>
      </c>
      <c r="Y37" s="7">
        <v>1666.666665</v>
      </c>
      <c r="Z37" s="21">
        <f>N37*0.333333333</f>
        <v>2962.9629540740743</v>
      </c>
      <c r="AA37" s="7">
        <v>1666.666665</v>
      </c>
      <c r="AB37" s="7">
        <v>1666.666665</v>
      </c>
      <c r="AC37" s="21">
        <f>Q37*0.333333333</f>
        <v>1481.4814770370372</v>
      </c>
    </row>
    <row r="38" spans="1:29" s="68" customFormat="1" ht="35.25" customHeight="1" x14ac:dyDescent="0.25">
      <c r="A38" s="66" t="s">
        <v>71</v>
      </c>
      <c r="B38" s="29">
        <f t="shared" si="26"/>
        <v>64666.666606000006</v>
      </c>
      <c r="C38" s="31">
        <f>B38/$B$42</f>
        <v>0.13085120818800447</v>
      </c>
      <c r="D38" s="29">
        <f t="shared" ref="D38:AC38" si="31">SUM(D34:D37)</f>
        <v>32333.333303000003</v>
      </c>
      <c r="E38" s="29">
        <f t="shared" si="31"/>
        <v>32333.333303000003</v>
      </c>
      <c r="F38" s="29">
        <f t="shared" si="31"/>
        <v>4666.6666619999996</v>
      </c>
      <c r="G38" s="29">
        <f t="shared" si="31"/>
        <v>4666.6666619999996</v>
      </c>
      <c r="H38" s="29">
        <f t="shared" si="31"/>
        <v>9333.3333239999993</v>
      </c>
      <c r="I38" s="29">
        <f t="shared" si="31"/>
        <v>5666.666663</v>
      </c>
      <c r="J38" s="29">
        <f t="shared" si="31"/>
        <v>5666.666663</v>
      </c>
      <c r="K38" s="29">
        <f t="shared" si="31"/>
        <v>11333.333326</v>
      </c>
      <c r="L38" s="29">
        <f t="shared" si="31"/>
        <v>3666.666663</v>
      </c>
      <c r="M38" s="29">
        <f t="shared" si="31"/>
        <v>3666.666663</v>
      </c>
      <c r="N38" s="29">
        <f t="shared" si="31"/>
        <v>13999.999975333334</v>
      </c>
      <c r="O38" s="29">
        <f t="shared" si="31"/>
        <v>3666.666663</v>
      </c>
      <c r="P38" s="29">
        <f t="shared" si="31"/>
        <v>3666.666663</v>
      </c>
      <c r="Q38" s="29">
        <f t="shared" si="31"/>
        <v>8666.6666526666668</v>
      </c>
      <c r="R38" s="29">
        <f t="shared" si="31"/>
        <v>3666.666663</v>
      </c>
      <c r="S38" s="29">
        <f t="shared" si="31"/>
        <v>3666.666663</v>
      </c>
      <c r="T38" s="29">
        <f t="shared" si="31"/>
        <v>4666.6666606666658</v>
      </c>
      <c r="U38" s="29">
        <f t="shared" si="31"/>
        <v>3666.666663</v>
      </c>
      <c r="V38" s="29">
        <f t="shared" si="31"/>
        <v>3666.666663</v>
      </c>
      <c r="W38" s="29">
        <f t="shared" si="31"/>
        <v>4666.6666606666658</v>
      </c>
      <c r="X38" s="29">
        <f t="shared" si="31"/>
        <v>3666.666663</v>
      </c>
      <c r="Y38" s="29">
        <f t="shared" si="31"/>
        <v>3666.666663</v>
      </c>
      <c r="Z38" s="29">
        <f t="shared" si="31"/>
        <v>6888.8888748888894</v>
      </c>
      <c r="AA38" s="29">
        <f t="shared" si="31"/>
        <v>3666.666663</v>
      </c>
      <c r="AB38" s="29">
        <f t="shared" si="31"/>
        <v>3666.666663</v>
      </c>
      <c r="AC38" s="29">
        <f t="shared" si="31"/>
        <v>5111.1111024444444</v>
      </c>
    </row>
    <row r="39" spans="1:29" s="70" customFormat="1" ht="42" customHeight="1" x14ac:dyDescent="0.25">
      <c r="A39" s="69" t="s">
        <v>15</v>
      </c>
      <c r="B39" s="29">
        <f t="shared" si="26"/>
        <v>25199.999974800001</v>
      </c>
      <c r="C39" s="31">
        <f>B39/(B19+B22)</f>
        <v>0.15</v>
      </c>
      <c r="D39" s="29">
        <f t="shared" ref="D39:AC39" si="32">0.15*(D19+D22)</f>
        <v>12599.9999874</v>
      </c>
      <c r="E39" s="29">
        <f t="shared" si="32"/>
        <v>12599.9999874</v>
      </c>
      <c r="F39" s="29">
        <f t="shared" si="32"/>
        <v>1574.9999984250001</v>
      </c>
      <c r="G39" s="29">
        <f t="shared" si="32"/>
        <v>1574.9999984250001</v>
      </c>
      <c r="H39" s="29">
        <f t="shared" si="32"/>
        <v>3149.9999968500001</v>
      </c>
      <c r="I39" s="29">
        <f t="shared" si="32"/>
        <v>1574.9999984250001</v>
      </c>
      <c r="J39" s="29">
        <f t="shared" si="32"/>
        <v>1574.9999984250001</v>
      </c>
      <c r="K39" s="29">
        <f t="shared" si="32"/>
        <v>3149.9999968500001</v>
      </c>
      <c r="L39" s="29">
        <f t="shared" si="32"/>
        <v>1574.9999984250001</v>
      </c>
      <c r="M39" s="29">
        <f t="shared" si="32"/>
        <v>1574.9999984250001</v>
      </c>
      <c r="N39" s="29">
        <f t="shared" si="32"/>
        <v>3149.9999968500001</v>
      </c>
      <c r="O39" s="29">
        <f t="shared" si="32"/>
        <v>1574.9999984250001</v>
      </c>
      <c r="P39" s="29">
        <f t="shared" si="32"/>
        <v>1574.9999984250001</v>
      </c>
      <c r="Q39" s="29">
        <f t="shared" si="32"/>
        <v>3149.9999968500001</v>
      </c>
      <c r="R39" s="29">
        <f t="shared" si="32"/>
        <v>1574.9999984250001</v>
      </c>
      <c r="S39" s="29">
        <f t="shared" si="32"/>
        <v>1574.9999984250001</v>
      </c>
      <c r="T39" s="29">
        <f t="shared" si="32"/>
        <v>3149.9999968500001</v>
      </c>
      <c r="U39" s="29">
        <f t="shared" si="32"/>
        <v>1574.9999984250001</v>
      </c>
      <c r="V39" s="29">
        <f t="shared" si="32"/>
        <v>1574.9999984250001</v>
      </c>
      <c r="W39" s="29">
        <f t="shared" si="32"/>
        <v>3149.9999968500001</v>
      </c>
      <c r="X39" s="29">
        <f t="shared" si="32"/>
        <v>1574.9999984250001</v>
      </c>
      <c r="Y39" s="29">
        <f t="shared" si="32"/>
        <v>1574.9999984250001</v>
      </c>
      <c r="Z39" s="29">
        <f t="shared" si="32"/>
        <v>3149.9999968500001</v>
      </c>
      <c r="AA39" s="29">
        <f t="shared" si="32"/>
        <v>1574.9999984250001</v>
      </c>
      <c r="AB39" s="29">
        <f t="shared" si="32"/>
        <v>1574.9999984250001</v>
      </c>
      <c r="AC39" s="29">
        <f t="shared" si="32"/>
        <v>3149.9999968500001</v>
      </c>
    </row>
    <row r="40" spans="1:29" s="72" customFormat="1" ht="35.25" customHeight="1" x14ac:dyDescent="0.25">
      <c r="A40" s="71" t="s">
        <v>41</v>
      </c>
      <c r="B40" s="10">
        <f>D40+E40</f>
        <v>474199.99632779992</v>
      </c>
      <c r="C40" s="32">
        <f t="shared" ref="C40:C41" si="33">B40/$B$42</f>
        <v>0.9595305541306921</v>
      </c>
      <c r="D40" s="10">
        <f t="shared" ref="D40:E40" si="34">D21+D31+D38+D39</f>
        <v>237099.99649739996</v>
      </c>
      <c r="E40" s="10">
        <f t="shared" si="34"/>
        <v>237099.99983039996</v>
      </c>
      <c r="F40" s="10">
        <f>F21+F31+F38+F39</f>
        <v>46074.996637925011</v>
      </c>
      <c r="G40" s="10">
        <f t="shared" ref="G40:AC40" si="35">G21+G31+G38+G39</f>
        <v>46074.999970925011</v>
      </c>
      <c r="H40" s="10">
        <f t="shared" si="35"/>
        <v>92149.996608850022</v>
      </c>
      <c r="I40" s="10">
        <f t="shared" si="35"/>
        <v>49574.999979925007</v>
      </c>
      <c r="J40" s="10">
        <f t="shared" si="35"/>
        <v>49574.999979925007</v>
      </c>
      <c r="K40" s="10">
        <f t="shared" si="35"/>
        <v>99149.999959850014</v>
      </c>
      <c r="L40" s="10">
        <f t="shared" si="35"/>
        <v>23574.999979924996</v>
      </c>
      <c r="M40" s="10">
        <f t="shared" si="35"/>
        <v>23574.999979924996</v>
      </c>
      <c r="N40" s="10">
        <f t="shared" si="35"/>
        <v>53816.666609183325</v>
      </c>
      <c r="O40" s="10">
        <f t="shared" si="35"/>
        <v>23574.999979924996</v>
      </c>
      <c r="P40" s="10">
        <f t="shared" si="35"/>
        <v>23574.999979924996</v>
      </c>
      <c r="Q40" s="10">
        <f t="shared" si="35"/>
        <v>48483.333286516659</v>
      </c>
      <c r="R40" s="10">
        <f t="shared" si="35"/>
        <v>23574.999979924996</v>
      </c>
      <c r="S40" s="10">
        <f t="shared" si="35"/>
        <v>23574.999979924996</v>
      </c>
      <c r="T40" s="10">
        <f t="shared" si="35"/>
        <v>44483.333294516655</v>
      </c>
      <c r="U40" s="10">
        <f t="shared" si="35"/>
        <v>23574.999979924996</v>
      </c>
      <c r="V40" s="10">
        <f t="shared" si="35"/>
        <v>23574.999979924996</v>
      </c>
      <c r="W40" s="10">
        <f t="shared" si="35"/>
        <v>44483.333294516655</v>
      </c>
      <c r="X40" s="10">
        <f t="shared" si="35"/>
        <v>23574.999979924996</v>
      </c>
      <c r="Y40" s="10">
        <f t="shared" si="35"/>
        <v>23574.999979924996</v>
      </c>
      <c r="Z40" s="10">
        <f t="shared" si="35"/>
        <v>46705.555508738886</v>
      </c>
      <c r="AA40" s="10">
        <f t="shared" si="35"/>
        <v>23574.999979924996</v>
      </c>
      <c r="AB40" s="10">
        <f t="shared" si="35"/>
        <v>23574.999979924996</v>
      </c>
      <c r="AC40" s="10">
        <f t="shared" si="35"/>
        <v>44927.77773629444</v>
      </c>
    </row>
    <row r="41" spans="1:29" s="72" customFormat="1" ht="35.25" customHeight="1" x14ac:dyDescent="0.25">
      <c r="A41" s="73" t="s">
        <v>43</v>
      </c>
      <c r="B41" s="30">
        <f>D41+E41</f>
        <v>20000</v>
      </c>
      <c r="C41" s="33">
        <f t="shared" si="33"/>
        <v>4.0469445869307771E-2</v>
      </c>
      <c r="D41" s="30">
        <f t="shared" ref="D41:E41" si="36">D29</f>
        <v>10000</v>
      </c>
      <c r="E41" s="30">
        <f t="shared" si="36"/>
        <v>10000</v>
      </c>
      <c r="F41" s="30">
        <f>F29</f>
        <v>0</v>
      </c>
      <c r="G41" s="30">
        <f t="shared" ref="G41:AC41" si="37">G29</f>
        <v>0</v>
      </c>
      <c r="H41" s="30">
        <f t="shared" si="37"/>
        <v>0</v>
      </c>
      <c r="I41" s="30">
        <f t="shared" si="37"/>
        <v>10000</v>
      </c>
      <c r="J41" s="30">
        <f t="shared" si="37"/>
        <v>10000</v>
      </c>
      <c r="K41" s="30">
        <f t="shared" si="37"/>
        <v>20000</v>
      </c>
      <c r="L41" s="30">
        <f t="shared" si="37"/>
        <v>0</v>
      </c>
      <c r="M41" s="30">
        <f t="shared" si="37"/>
        <v>0</v>
      </c>
      <c r="N41" s="30">
        <f t="shared" si="37"/>
        <v>0</v>
      </c>
      <c r="O41" s="30">
        <f t="shared" si="37"/>
        <v>0</v>
      </c>
      <c r="P41" s="30">
        <f t="shared" si="37"/>
        <v>0</v>
      </c>
      <c r="Q41" s="30">
        <f t="shared" si="37"/>
        <v>0</v>
      </c>
      <c r="R41" s="30">
        <f t="shared" si="37"/>
        <v>0</v>
      </c>
      <c r="S41" s="30">
        <f t="shared" si="37"/>
        <v>0</v>
      </c>
      <c r="T41" s="30">
        <f t="shared" si="37"/>
        <v>0</v>
      </c>
      <c r="U41" s="30">
        <f t="shared" si="37"/>
        <v>0</v>
      </c>
      <c r="V41" s="30">
        <f t="shared" si="37"/>
        <v>0</v>
      </c>
      <c r="W41" s="30">
        <f t="shared" si="37"/>
        <v>0</v>
      </c>
      <c r="X41" s="30">
        <f t="shared" si="37"/>
        <v>0</v>
      </c>
      <c r="Y41" s="30">
        <f t="shared" si="37"/>
        <v>0</v>
      </c>
      <c r="Z41" s="30">
        <f t="shared" si="37"/>
        <v>0</v>
      </c>
      <c r="AA41" s="30">
        <f t="shared" si="37"/>
        <v>0</v>
      </c>
      <c r="AB41" s="30">
        <f t="shared" si="37"/>
        <v>0</v>
      </c>
      <c r="AC41" s="30">
        <f t="shared" si="37"/>
        <v>0</v>
      </c>
    </row>
    <row r="42" spans="1:29" s="72" customFormat="1" ht="35.25" customHeight="1" x14ac:dyDescent="0.25">
      <c r="A42" s="66" t="s">
        <v>42</v>
      </c>
      <c r="B42" s="29">
        <f t="shared" si="26"/>
        <v>494199.99632779998</v>
      </c>
      <c r="C42" s="31">
        <f t="shared" ref="C42" si="38">B42/$B$42</f>
        <v>1</v>
      </c>
      <c r="D42" s="29">
        <f t="shared" ref="D42:AC42" si="39">D39+D38+D33+D21</f>
        <v>247099.99649739999</v>
      </c>
      <c r="E42" s="29">
        <f t="shared" si="39"/>
        <v>247099.99983039999</v>
      </c>
      <c r="F42" s="29">
        <f t="shared" si="39"/>
        <v>46074.996637924996</v>
      </c>
      <c r="G42" s="29">
        <f t="shared" si="39"/>
        <v>46074.999970924997</v>
      </c>
      <c r="H42" s="29">
        <f t="shared" si="39"/>
        <v>92149.996608849993</v>
      </c>
      <c r="I42" s="29">
        <f t="shared" si="39"/>
        <v>59574.999979925</v>
      </c>
      <c r="J42" s="29">
        <f t="shared" si="39"/>
        <v>59574.999979925</v>
      </c>
      <c r="K42" s="29">
        <f t="shared" si="39"/>
        <v>119149.99995985</v>
      </c>
      <c r="L42" s="29">
        <f t="shared" si="39"/>
        <v>23574.999979924996</v>
      </c>
      <c r="M42" s="29">
        <f t="shared" si="39"/>
        <v>23574.999979924996</v>
      </c>
      <c r="N42" s="29">
        <f t="shared" si="39"/>
        <v>53816.666609183325</v>
      </c>
      <c r="O42" s="29">
        <f t="shared" si="39"/>
        <v>23574.999979924996</v>
      </c>
      <c r="P42" s="29">
        <f t="shared" si="39"/>
        <v>23574.999979924996</v>
      </c>
      <c r="Q42" s="29">
        <f t="shared" si="39"/>
        <v>48483.333286516659</v>
      </c>
      <c r="R42" s="29">
        <f t="shared" si="39"/>
        <v>23574.999979924996</v>
      </c>
      <c r="S42" s="29">
        <f t="shared" si="39"/>
        <v>23574.999979924996</v>
      </c>
      <c r="T42" s="29">
        <f t="shared" si="39"/>
        <v>44483.333294516662</v>
      </c>
      <c r="U42" s="29">
        <f t="shared" si="39"/>
        <v>23574.999979924996</v>
      </c>
      <c r="V42" s="29">
        <f t="shared" si="39"/>
        <v>23574.999979924996</v>
      </c>
      <c r="W42" s="29">
        <f t="shared" si="39"/>
        <v>44483.333294516662</v>
      </c>
      <c r="X42" s="29">
        <f t="shared" si="39"/>
        <v>23574.999979924996</v>
      </c>
      <c r="Y42" s="29">
        <f t="shared" si="39"/>
        <v>23574.999979924996</v>
      </c>
      <c r="Z42" s="29">
        <f t="shared" si="39"/>
        <v>46705.555508738886</v>
      </c>
      <c r="AA42" s="29">
        <f t="shared" si="39"/>
        <v>23574.999979924996</v>
      </c>
      <c r="AB42" s="29">
        <f t="shared" si="39"/>
        <v>23574.999979924996</v>
      </c>
      <c r="AC42" s="29">
        <f t="shared" si="39"/>
        <v>44927.77773629444</v>
      </c>
    </row>
    <row r="43" spans="1:29" s="57" customFormat="1" ht="35.25" customHeight="1" x14ac:dyDescent="0.25">
      <c r="A43" s="71" t="s">
        <v>19</v>
      </c>
      <c r="B43" s="40">
        <f>B28/2</f>
        <v>15000</v>
      </c>
      <c r="C43" s="11"/>
      <c r="D43" s="12"/>
      <c r="E43" s="12"/>
      <c r="F43" s="12"/>
      <c r="G43" s="12"/>
      <c r="H43" s="74"/>
      <c r="I43" s="12"/>
      <c r="J43" s="12"/>
      <c r="K43" s="74"/>
      <c r="L43" s="12"/>
      <c r="M43" s="12"/>
      <c r="N43" s="74"/>
      <c r="O43" s="12"/>
      <c r="P43" s="12"/>
      <c r="Q43" s="74"/>
      <c r="R43" s="12"/>
      <c r="S43" s="12"/>
      <c r="T43" s="74"/>
      <c r="U43" s="12"/>
      <c r="V43" s="12"/>
      <c r="W43" s="74"/>
      <c r="X43" s="12"/>
      <c r="Y43" s="12"/>
      <c r="Z43" s="74"/>
      <c r="AA43" s="12"/>
      <c r="AB43" s="12"/>
      <c r="AC43" s="74"/>
    </row>
    <row r="44" spans="1:29" ht="35.25" customHeight="1" x14ac:dyDescent="0.25">
      <c r="A44" s="4"/>
    </row>
    <row r="45" spans="1:29" s="57" customFormat="1" ht="87" customHeight="1" x14ac:dyDescent="0.25">
      <c r="A45" s="75" t="s">
        <v>59</v>
      </c>
      <c r="B45" s="10">
        <f>'PRESUPUESTO A, DENTRO O FOREST'!B17+'PRESUPUESTO A, DENTRO O FOREST'!B23+B34</f>
        <v>58666.663275000006</v>
      </c>
      <c r="C45" s="76">
        <f>B45/'PRESUPUESTO A, DENTRO O FOREST'!B40</f>
        <v>0.12371713144098284</v>
      </c>
      <c r="D45" s="56"/>
      <c r="E45" s="77"/>
      <c r="F45" s="56"/>
      <c r="H45" s="72"/>
      <c r="I45" s="59"/>
      <c r="J45" s="59"/>
      <c r="K45" s="78"/>
      <c r="L45" s="56"/>
      <c r="M45" s="56"/>
      <c r="N45" s="78"/>
      <c r="O45" s="56"/>
      <c r="P45" s="56"/>
      <c r="Q45" s="78"/>
      <c r="R45" s="56"/>
      <c r="S45" s="56"/>
      <c r="T45" s="78"/>
      <c r="U45" s="56"/>
      <c r="V45" s="56"/>
      <c r="W45" s="78"/>
      <c r="X45" s="56"/>
      <c r="Y45" s="56"/>
      <c r="Z45" s="78"/>
      <c r="AA45" s="56"/>
      <c r="AB45" s="56"/>
      <c r="AC45" s="78"/>
    </row>
    <row r="46" spans="1:29" ht="75" customHeight="1" x14ac:dyDescent="0.25">
      <c r="A46" s="75" t="s">
        <v>28</v>
      </c>
      <c r="B46" s="10">
        <v>30000</v>
      </c>
      <c r="C46" s="76">
        <f>B46/$B$42</f>
        <v>6.0704168803961657E-2</v>
      </c>
      <c r="D46"/>
      <c r="E46"/>
      <c r="F46"/>
      <c r="I46"/>
      <c r="J46"/>
      <c r="K46" s="3"/>
      <c r="L46"/>
      <c r="M46"/>
      <c r="N46" s="3"/>
      <c r="O46"/>
      <c r="P46"/>
      <c r="Q46" s="3"/>
      <c r="R46"/>
      <c r="S46"/>
      <c r="T46" s="3"/>
      <c r="U46"/>
      <c r="V46"/>
      <c r="W46" s="3"/>
      <c r="X46"/>
      <c r="Y46"/>
      <c r="Z46" s="3"/>
      <c r="AA46"/>
      <c r="AB46"/>
      <c r="AC46" s="3"/>
    </row>
    <row r="47" spans="1:29" s="57" customFormat="1" ht="35.25" customHeight="1" x14ac:dyDescent="0.25">
      <c r="A47" s="115"/>
      <c r="B47" s="56"/>
      <c r="C47" s="58"/>
      <c r="D47" s="56"/>
      <c r="E47" s="56"/>
      <c r="F47" s="56"/>
      <c r="H47" s="72"/>
      <c r="I47" s="59"/>
      <c r="J47" s="59"/>
      <c r="K47" s="78"/>
      <c r="L47" s="56"/>
      <c r="M47" s="56"/>
      <c r="N47" s="78"/>
      <c r="O47" s="56"/>
      <c r="P47" s="56"/>
      <c r="Q47" s="78"/>
      <c r="R47" s="56"/>
      <c r="S47" s="56"/>
      <c r="T47" s="78"/>
      <c r="U47" s="56"/>
      <c r="V47" s="56"/>
      <c r="W47" s="78"/>
      <c r="X47" s="56"/>
      <c r="Y47" s="56"/>
      <c r="Z47" s="78"/>
      <c r="AA47" s="56"/>
      <c r="AB47" s="56"/>
      <c r="AC47" s="78"/>
    </row>
    <row r="48" spans="1:29" s="57" customFormat="1" ht="15" x14ac:dyDescent="0.25">
      <c r="A48" s="180" t="s">
        <v>61</v>
      </c>
      <c r="B48" s="180"/>
      <c r="C48" s="180"/>
      <c r="D48" s="180"/>
      <c r="E48" s="180"/>
      <c r="F48" s="180"/>
      <c r="G48" s="180"/>
      <c r="H48" s="180"/>
      <c r="I48" s="180"/>
      <c r="J48" s="180"/>
      <c r="K48" s="180"/>
      <c r="L48" s="56"/>
      <c r="M48" s="56"/>
      <c r="N48" s="78"/>
      <c r="O48" s="56"/>
      <c r="P48" s="56"/>
      <c r="Q48" s="78"/>
      <c r="R48" s="56"/>
      <c r="S48" s="56"/>
      <c r="T48" s="78"/>
      <c r="U48" s="56"/>
      <c r="V48" s="56"/>
      <c r="W48" s="78"/>
      <c r="X48" s="56"/>
      <c r="Y48" s="56"/>
      <c r="Z48" s="78"/>
      <c r="AA48" s="56"/>
      <c r="AB48" s="56"/>
      <c r="AC48" s="78"/>
    </row>
    <row r="49" spans="1:29" s="57" customFormat="1" ht="15" x14ac:dyDescent="0.25">
      <c r="A49" s="13" t="s">
        <v>62</v>
      </c>
      <c r="B49" s="14"/>
      <c r="C49" s="15"/>
      <c r="D49" s="15"/>
      <c r="E49" s="15"/>
      <c r="F49" s="15"/>
      <c r="G49" s="15"/>
      <c r="H49" s="15"/>
      <c r="I49" s="15"/>
      <c r="J49" s="15"/>
      <c r="K49" s="15"/>
      <c r="L49" s="56"/>
      <c r="M49" s="56"/>
      <c r="N49" s="78"/>
      <c r="O49" s="56"/>
      <c r="P49" s="56"/>
      <c r="Q49" s="78"/>
      <c r="R49" s="56"/>
      <c r="S49" s="56"/>
      <c r="T49" s="78"/>
      <c r="U49" s="56"/>
      <c r="V49" s="56"/>
      <c r="W49" s="78"/>
      <c r="X49" s="56"/>
      <c r="Y49" s="56"/>
      <c r="Z49" s="78"/>
      <c r="AA49" s="56"/>
      <c r="AB49" s="56"/>
      <c r="AC49" s="78"/>
    </row>
    <row r="50" spans="1:29" s="57" customFormat="1" ht="15" x14ac:dyDescent="0.25">
      <c r="A50" s="16" t="s">
        <v>63</v>
      </c>
      <c r="B50" s="14"/>
      <c r="C50" s="15"/>
      <c r="D50" s="15"/>
      <c r="E50" s="15"/>
      <c r="F50" s="15"/>
      <c r="G50" s="15"/>
      <c r="H50" s="15"/>
      <c r="I50" s="15"/>
      <c r="J50" s="15"/>
      <c r="K50" s="15"/>
      <c r="L50" s="56"/>
      <c r="M50" s="56"/>
      <c r="N50" s="78"/>
      <c r="O50" s="56"/>
      <c r="P50" s="56"/>
      <c r="Q50" s="78"/>
      <c r="R50" s="56"/>
      <c r="S50" s="56"/>
      <c r="T50" s="78"/>
      <c r="U50" s="56"/>
      <c r="V50" s="56"/>
      <c r="W50" s="78"/>
      <c r="X50" s="56"/>
      <c r="Y50" s="56"/>
      <c r="Z50" s="78"/>
      <c r="AA50" s="56"/>
      <c r="AB50" s="56"/>
      <c r="AC50" s="78"/>
    </row>
    <row r="51" spans="1:29" s="57" customFormat="1" ht="15" x14ac:dyDescent="0.25">
      <c r="A51" s="16" t="s">
        <v>64</v>
      </c>
      <c r="B51" s="14"/>
      <c r="C51" s="15"/>
      <c r="D51" s="15"/>
      <c r="E51" s="15"/>
      <c r="F51" s="15"/>
      <c r="G51" s="15"/>
      <c r="H51" s="15"/>
      <c r="I51" s="15"/>
      <c r="J51" s="15"/>
      <c r="K51" s="15"/>
      <c r="L51" s="56"/>
      <c r="M51" s="56"/>
      <c r="N51" s="78"/>
      <c r="O51" s="56"/>
      <c r="P51" s="56"/>
      <c r="Q51" s="78"/>
      <c r="R51" s="56"/>
      <c r="S51" s="56"/>
      <c r="T51" s="78"/>
      <c r="U51" s="56"/>
      <c r="V51" s="56"/>
      <c r="W51" s="78"/>
      <c r="X51" s="56"/>
      <c r="Y51" s="56"/>
      <c r="Z51" s="78"/>
      <c r="AA51" s="56"/>
      <c r="AB51" s="56"/>
      <c r="AC51" s="78"/>
    </row>
    <row r="52" spans="1:29" s="57" customFormat="1" ht="35.25" customHeight="1" x14ac:dyDescent="0.25">
      <c r="B52" s="56"/>
      <c r="C52" s="58"/>
      <c r="D52" s="56"/>
      <c r="E52" s="56"/>
      <c r="F52" s="56"/>
      <c r="H52" s="72"/>
      <c r="I52" s="59"/>
      <c r="J52" s="59"/>
      <c r="K52" s="78"/>
      <c r="L52" s="56"/>
      <c r="M52" s="56"/>
      <c r="N52" s="78"/>
      <c r="O52" s="56"/>
      <c r="P52" s="56"/>
      <c r="Q52" s="78"/>
      <c r="R52" s="56"/>
      <c r="S52" s="56"/>
      <c r="T52" s="78"/>
      <c r="U52" s="56"/>
      <c r="V52" s="56"/>
      <c r="W52" s="78"/>
      <c r="X52" s="56"/>
      <c r="Y52" s="56"/>
      <c r="Z52" s="78"/>
      <c r="AA52" s="56"/>
      <c r="AB52" s="56"/>
      <c r="AC52" s="78"/>
    </row>
    <row r="53" spans="1:29" s="57" customFormat="1" ht="15" x14ac:dyDescent="0.25">
      <c r="A53" s="116" t="s">
        <v>74</v>
      </c>
      <c r="B53" s="117"/>
      <c r="C53" s="118"/>
      <c r="D53" s="117"/>
      <c r="E53" s="117"/>
      <c r="F53" s="117"/>
      <c r="G53" s="119"/>
      <c r="H53" s="120"/>
      <c r="I53" s="121"/>
      <c r="J53" s="121"/>
      <c r="K53" s="122"/>
      <c r="L53" s="117"/>
      <c r="M53" s="117"/>
      <c r="N53" s="122"/>
      <c r="O53" s="117"/>
      <c r="P53" s="117"/>
      <c r="Q53" s="122"/>
      <c r="R53" s="117"/>
      <c r="S53" s="117"/>
      <c r="T53" s="122"/>
      <c r="U53" s="117"/>
      <c r="V53" s="117"/>
      <c r="W53" s="78"/>
      <c r="X53" s="56"/>
      <c r="Y53" s="56"/>
      <c r="Z53" s="78"/>
      <c r="AA53" s="56"/>
      <c r="AB53" s="56"/>
      <c r="AC53" s="78"/>
    </row>
    <row r="54" spans="1:29" s="57" customFormat="1" ht="15.75" x14ac:dyDescent="0.25">
      <c r="A54" s="123" t="s">
        <v>75</v>
      </c>
      <c r="B54" s="123"/>
      <c r="C54" s="123"/>
      <c r="D54" s="123"/>
      <c r="E54" s="123"/>
      <c r="F54" s="123"/>
      <c r="G54" s="123"/>
      <c r="H54" s="123"/>
      <c r="I54" s="123"/>
      <c r="J54" s="124"/>
      <c r="K54" s="125"/>
      <c r="L54" s="126"/>
      <c r="M54" s="126"/>
      <c r="N54" s="125"/>
      <c r="O54" s="127"/>
      <c r="P54" s="127"/>
      <c r="Q54" s="128"/>
      <c r="R54" s="127"/>
      <c r="S54" s="127"/>
      <c r="T54" s="128"/>
      <c r="U54" s="127"/>
      <c r="V54" s="127"/>
      <c r="W54" s="78"/>
      <c r="X54" s="56"/>
      <c r="Y54" s="56"/>
      <c r="Z54" s="78"/>
      <c r="AA54" s="56"/>
      <c r="AB54" s="56"/>
      <c r="AC54" s="78"/>
    </row>
    <row r="55" spans="1:29" s="57" customFormat="1" ht="15.75" x14ac:dyDescent="0.25">
      <c r="A55" s="179" t="s">
        <v>76</v>
      </c>
      <c r="B55" s="179"/>
      <c r="C55" s="179"/>
      <c r="D55" s="179"/>
      <c r="E55" s="179"/>
      <c r="F55" s="179"/>
      <c r="G55" s="179"/>
      <c r="H55" s="179"/>
      <c r="I55" s="179"/>
      <c r="J55" s="179"/>
      <c r="K55" s="179"/>
      <c r="L55" s="179"/>
      <c r="M55" s="179"/>
      <c r="N55" s="179"/>
      <c r="O55" s="179"/>
      <c r="P55" s="179"/>
      <c r="Q55" s="179"/>
      <c r="R55" s="179"/>
      <c r="S55" s="179"/>
      <c r="T55" s="179"/>
      <c r="U55" s="179"/>
      <c r="V55" s="179"/>
      <c r="W55" s="78"/>
      <c r="X55" s="56"/>
      <c r="Y55" s="56"/>
      <c r="Z55" s="78"/>
      <c r="AA55" s="56"/>
      <c r="AB55" s="56"/>
      <c r="AC55" s="78"/>
    </row>
    <row r="56" spans="1:29" s="57" customFormat="1" ht="15.75" x14ac:dyDescent="0.25">
      <c r="A56" s="179" t="s">
        <v>77</v>
      </c>
      <c r="B56" s="179"/>
      <c r="C56" s="179"/>
      <c r="D56" s="179"/>
      <c r="E56" s="179"/>
      <c r="F56" s="179"/>
      <c r="G56" s="179"/>
      <c r="H56" s="179"/>
      <c r="I56" s="179"/>
      <c r="J56" s="179"/>
      <c r="K56" s="179"/>
      <c r="L56" s="179"/>
      <c r="M56" s="179"/>
      <c r="N56" s="179"/>
      <c r="O56" s="179"/>
      <c r="P56" s="179"/>
      <c r="Q56" s="179"/>
      <c r="R56" s="179"/>
      <c r="S56" s="179"/>
      <c r="T56" s="179"/>
      <c r="U56" s="179"/>
      <c r="V56" s="127"/>
      <c r="W56" s="78"/>
      <c r="X56" s="56"/>
      <c r="Y56" s="56"/>
      <c r="Z56" s="78"/>
      <c r="AA56" s="56"/>
      <c r="AB56" s="56"/>
      <c r="AC56" s="78"/>
    </row>
    <row r="57" spans="1:29" s="57" customFormat="1" ht="15.75" x14ac:dyDescent="0.25">
      <c r="A57" s="178" t="s">
        <v>80</v>
      </c>
      <c r="B57" s="178"/>
      <c r="C57" s="178"/>
      <c r="D57" s="178"/>
      <c r="E57" s="178"/>
      <c r="F57" s="178"/>
      <c r="G57" s="178"/>
      <c r="H57" s="178"/>
      <c r="I57" s="178"/>
      <c r="J57" s="178"/>
      <c r="K57" s="125"/>
      <c r="L57" s="126"/>
      <c r="M57" s="126"/>
      <c r="N57" s="125"/>
      <c r="O57" s="127"/>
      <c r="P57" s="127"/>
      <c r="Q57" s="128"/>
      <c r="R57" s="127"/>
      <c r="S57" s="127"/>
      <c r="T57" s="128"/>
      <c r="U57" s="127"/>
      <c r="V57" s="127"/>
      <c r="W57" s="78"/>
      <c r="X57" s="56"/>
      <c r="Y57" s="56"/>
      <c r="Z57" s="78"/>
      <c r="AA57" s="56"/>
      <c r="AB57" s="56"/>
      <c r="AC57" s="78"/>
    </row>
    <row r="58" spans="1:29" s="57" customFormat="1" ht="15.75" x14ac:dyDescent="0.25">
      <c r="A58" s="179" t="s">
        <v>78</v>
      </c>
      <c r="B58" s="179"/>
      <c r="C58" s="179"/>
      <c r="D58" s="179"/>
      <c r="E58" s="179"/>
      <c r="F58" s="179"/>
      <c r="G58" s="179"/>
      <c r="H58" s="179"/>
      <c r="I58" s="179"/>
      <c r="J58" s="179"/>
      <c r="K58" s="125"/>
      <c r="L58" s="126"/>
      <c r="M58" s="126"/>
      <c r="N58" s="125"/>
      <c r="O58" s="127"/>
      <c r="P58" s="127"/>
      <c r="Q58" s="128"/>
      <c r="R58" s="127"/>
      <c r="S58" s="127"/>
      <c r="T58" s="128"/>
      <c r="U58" s="127"/>
      <c r="V58" s="127"/>
      <c r="W58" s="78"/>
      <c r="X58" s="56"/>
      <c r="Y58" s="56"/>
      <c r="Z58" s="78"/>
      <c r="AA58" s="56"/>
      <c r="AB58" s="56"/>
      <c r="AC58" s="78"/>
    </row>
    <row r="59" spans="1:29" s="57" customFormat="1" ht="15.75" x14ac:dyDescent="0.25">
      <c r="A59" s="179" t="s">
        <v>79</v>
      </c>
      <c r="B59" s="179"/>
      <c r="C59" s="179"/>
      <c r="D59" s="179"/>
      <c r="E59" s="179"/>
      <c r="F59" s="179"/>
      <c r="G59" s="179"/>
      <c r="H59" s="179"/>
      <c r="I59" s="179"/>
      <c r="J59" s="179"/>
      <c r="K59" s="125"/>
      <c r="L59" s="126"/>
      <c r="M59" s="126"/>
      <c r="N59" s="125"/>
      <c r="O59" s="127"/>
      <c r="P59" s="127"/>
      <c r="Q59" s="128"/>
      <c r="R59" s="127"/>
      <c r="S59" s="127"/>
      <c r="T59" s="128"/>
      <c r="U59" s="127"/>
      <c r="V59" s="127"/>
      <c r="W59" s="78"/>
      <c r="X59" s="56"/>
      <c r="Y59" s="56"/>
      <c r="Z59" s="78"/>
      <c r="AA59" s="56"/>
      <c r="AB59" s="56"/>
      <c r="AC59" s="78"/>
    </row>
    <row r="60" spans="1:29" s="57" customFormat="1" ht="35.25" customHeight="1" x14ac:dyDescent="0.25">
      <c r="B60" s="56"/>
      <c r="C60" s="58"/>
      <c r="D60" s="56"/>
      <c r="E60" s="56"/>
      <c r="F60" s="56"/>
      <c r="H60" s="72"/>
      <c r="I60" s="59"/>
      <c r="J60" s="59"/>
      <c r="K60" s="78"/>
      <c r="L60" s="56"/>
      <c r="M60" s="56"/>
      <c r="N60" s="78"/>
      <c r="O60" s="56"/>
      <c r="P60" s="56"/>
      <c r="Q60" s="78"/>
      <c r="R60" s="56"/>
      <c r="S60" s="56"/>
      <c r="T60" s="78"/>
      <c r="U60" s="56"/>
      <c r="V60" s="56"/>
      <c r="W60" s="78"/>
      <c r="X60" s="56"/>
      <c r="Y60" s="56"/>
      <c r="Z60" s="78"/>
      <c r="AA60" s="56"/>
      <c r="AB60" s="56"/>
      <c r="AC60" s="78"/>
    </row>
    <row r="61" spans="1:29" s="57" customFormat="1" ht="35.25" customHeight="1" x14ac:dyDescent="0.25">
      <c r="B61" s="56"/>
      <c r="C61" s="58"/>
      <c r="D61" s="56"/>
      <c r="E61" s="56"/>
      <c r="F61" s="56"/>
      <c r="H61" s="72"/>
      <c r="I61" s="59"/>
      <c r="J61" s="59"/>
      <c r="K61" s="78"/>
      <c r="L61" s="56"/>
      <c r="M61" s="56"/>
      <c r="N61" s="78"/>
      <c r="O61" s="56"/>
      <c r="P61" s="56"/>
      <c r="Q61" s="78"/>
      <c r="R61" s="56"/>
      <c r="S61" s="56"/>
      <c r="T61" s="78"/>
      <c r="U61" s="56"/>
      <c r="V61" s="56"/>
      <c r="W61" s="78"/>
      <c r="X61" s="56"/>
      <c r="Y61" s="56"/>
      <c r="Z61" s="78"/>
      <c r="AA61" s="56"/>
      <c r="AB61" s="56"/>
      <c r="AC61" s="78"/>
    </row>
    <row r="62" spans="1:29" s="57" customFormat="1" ht="35.25" customHeight="1" x14ac:dyDescent="0.25">
      <c r="B62" s="56"/>
      <c r="C62" s="58"/>
      <c r="D62" s="56"/>
      <c r="E62" s="56"/>
      <c r="F62" s="56"/>
      <c r="H62" s="72"/>
      <c r="I62" s="59"/>
      <c r="J62" s="59"/>
      <c r="K62" s="78"/>
      <c r="L62" s="56"/>
      <c r="M62" s="56"/>
      <c r="N62" s="78"/>
      <c r="O62" s="56"/>
      <c r="P62" s="56"/>
      <c r="Q62" s="78"/>
      <c r="R62" s="56"/>
      <c r="S62" s="56"/>
      <c r="T62" s="78"/>
      <c r="U62" s="56"/>
      <c r="V62" s="56"/>
      <c r="W62" s="78"/>
      <c r="X62" s="56"/>
      <c r="Y62" s="56"/>
      <c r="Z62" s="78"/>
      <c r="AA62" s="56"/>
      <c r="AB62" s="56"/>
      <c r="AC62" s="78"/>
    </row>
    <row r="63" spans="1:29" s="57" customFormat="1" ht="35.25" customHeight="1" x14ac:dyDescent="0.25">
      <c r="B63" s="56"/>
      <c r="C63" s="58"/>
      <c r="D63" s="56"/>
      <c r="E63" s="56"/>
      <c r="F63" s="56"/>
      <c r="H63" s="72"/>
      <c r="I63" s="59"/>
      <c r="J63" s="59"/>
      <c r="K63" s="78"/>
      <c r="L63" s="56"/>
      <c r="M63" s="56"/>
      <c r="N63" s="78"/>
      <c r="O63" s="56"/>
      <c r="P63" s="56"/>
      <c r="Q63" s="78"/>
      <c r="R63" s="56"/>
      <c r="S63" s="56"/>
      <c r="T63" s="78"/>
      <c r="U63" s="56"/>
      <c r="V63" s="56"/>
      <c r="W63" s="78"/>
      <c r="X63" s="56"/>
      <c r="Y63" s="56"/>
      <c r="Z63" s="78"/>
      <c r="AA63" s="56"/>
      <c r="AB63" s="56"/>
      <c r="AC63" s="78"/>
    </row>
    <row r="64" spans="1:29" s="57" customFormat="1" ht="35.25" customHeight="1" x14ac:dyDescent="0.25">
      <c r="B64" s="56"/>
      <c r="C64" s="58"/>
      <c r="D64" s="56"/>
      <c r="E64" s="56"/>
      <c r="F64" s="56"/>
      <c r="H64" s="72"/>
      <c r="I64" s="59"/>
      <c r="J64" s="59"/>
      <c r="K64" s="78"/>
      <c r="L64" s="56"/>
      <c r="M64" s="56"/>
      <c r="N64" s="78"/>
      <c r="O64" s="56"/>
      <c r="P64" s="56"/>
      <c r="Q64" s="78"/>
      <c r="R64" s="56"/>
      <c r="S64" s="56"/>
      <c r="T64" s="78"/>
      <c r="U64" s="56"/>
      <c r="V64" s="56"/>
      <c r="W64" s="78"/>
      <c r="X64" s="56"/>
      <c r="Y64" s="56"/>
      <c r="Z64" s="78"/>
      <c r="AA64" s="56"/>
      <c r="AB64" s="56"/>
      <c r="AC64" s="78"/>
    </row>
    <row r="65" spans="1:29" s="57" customFormat="1" ht="35.25" customHeight="1" x14ac:dyDescent="0.25">
      <c r="B65" s="56"/>
      <c r="C65" s="58"/>
      <c r="D65" s="56"/>
      <c r="E65" s="56"/>
      <c r="F65" s="56"/>
      <c r="H65" s="72"/>
      <c r="I65" s="59"/>
      <c r="J65" s="59"/>
      <c r="K65" s="78"/>
      <c r="L65" s="56"/>
      <c r="M65" s="56"/>
      <c r="N65" s="78"/>
      <c r="O65" s="56"/>
      <c r="P65" s="56"/>
      <c r="Q65" s="78"/>
      <c r="R65" s="56"/>
      <c r="S65" s="56"/>
      <c r="T65" s="78"/>
      <c r="U65" s="56"/>
      <c r="V65" s="56"/>
      <c r="W65" s="78"/>
      <c r="X65" s="56"/>
      <c r="Y65" s="56"/>
      <c r="Z65" s="78"/>
      <c r="AA65" s="56"/>
      <c r="AB65" s="56"/>
      <c r="AC65" s="78"/>
    </row>
    <row r="66" spans="1:29" s="57" customFormat="1" ht="35.25" customHeight="1" x14ac:dyDescent="0.25">
      <c r="A66" s="17" t="s">
        <v>62</v>
      </c>
      <c r="B66" s="56"/>
      <c r="C66" s="58"/>
      <c r="D66" s="56"/>
      <c r="E66" s="56"/>
      <c r="F66" s="56"/>
      <c r="H66" s="72"/>
      <c r="I66" s="59"/>
      <c r="J66" s="59"/>
      <c r="K66" s="78"/>
      <c r="L66" s="56"/>
      <c r="M66" s="56"/>
      <c r="N66" s="78"/>
      <c r="O66" s="56"/>
      <c r="P66" s="56"/>
      <c r="Q66" s="78"/>
      <c r="R66" s="56"/>
      <c r="S66" s="56"/>
      <c r="T66" s="78"/>
      <c r="U66" s="56"/>
      <c r="V66" s="56"/>
      <c r="W66" s="78"/>
      <c r="X66" s="56"/>
      <c r="Y66" s="56"/>
      <c r="Z66" s="78"/>
      <c r="AA66" s="56"/>
      <c r="AB66" s="56"/>
      <c r="AC66" s="78"/>
    </row>
    <row r="67" spans="1:29" s="57" customFormat="1" ht="35.25" customHeight="1" x14ac:dyDescent="0.25">
      <c r="A67" s="18" t="s">
        <v>63</v>
      </c>
      <c r="B67" s="56"/>
      <c r="C67" s="58"/>
      <c r="D67" s="56"/>
      <c r="E67" s="56"/>
      <c r="F67" s="56"/>
      <c r="H67" s="72"/>
      <c r="I67" s="59"/>
      <c r="J67" s="59"/>
      <c r="K67" s="78"/>
      <c r="L67" s="56"/>
      <c r="M67" s="56"/>
      <c r="N67" s="78"/>
      <c r="O67" s="56"/>
      <c r="P67" s="56"/>
      <c r="Q67" s="78"/>
      <c r="R67" s="56"/>
      <c r="S67" s="56"/>
      <c r="T67" s="78"/>
      <c r="U67" s="56"/>
      <c r="V67" s="56"/>
      <c r="W67" s="78"/>
      <c r="X67" s="56"/>
      <c r="Y67" s="56"/>
      <c r="Z67" s="78"/>
      <c r="AA67" s="56"/>
      <c r="AB67" s="56"/>
      <c r="AC67" s="78"/>
    </row>
    <row r="68" spans="1:29" s="57" customFormat="1" ht="35.25" customHeight="1" x14ac:dyDescent="0.25">
      <c r="A68" s="18" t="s">
        <v>64</v>
      </c>
      <c r="B68" s="56"/>
      <c r="C68" s="58"/>
      <c r="D68" s="56"/>
      <c r="E68" s="56"/>
      <c r="F68" s="56"/>
      <c r="H68" s="72"/>
      <c r="I68" s="59"/>
      <c r="J68" s="59"/>
      <c r="K68" s="78"/>
      <c r="L68" s="56"/>
      <c r="M68" s="56"/>
      <c r="N68" s="78"/>
      <c r="O68" s="56"/>
      <c r="P68" s="56"/>
      <c r="Q68" s="78"/>
      <c r="R68" s="56"/>
      <c r="S68" s="56"/>
      <c r="T68" s="78"/>
      <c r="U68" s="56"/>
      <c r="V68" s="56"/>
      <c r="W68" s="78"/>
      <c r="X68" s="56"/>
      <c r="Y68" s="56"/>
      <c r="Z68" s="78"/>
      <c r="AA68" s="56"/>
      <c r="AB68" s="56"/>
      <c r="AC68" s="78"/>
    </row>
    <row r="69" spans="1:29" s="57" customFormat="1" ht="35.25" customHeight="1" x14ac:dyDescent="0.25">
      <c r="B69" s="56"/>
      <c r="C69" s="58"/>
      <c r="D69" s="56"/>
      <c r="E69" s="56"/>
      <c r="F69" s="56"/>
      <c r="H69" s="72"/>
      <c r="I69" s="59"/>
      <c r="J69" s="59"/>
      <c r="K69" s="78"/>
      <c r="L69" s="56"/>
      <c r="M69" s="56"/>
      <c r="N69" s="78"/>
      <c r="O69" s="56"/>
      <c r="P69" s="56"/>
      <c r="Q69" s="78"/>
      <c r="R69" s="56"/>
      <c r="S69" s="56"/>
      <c r="T69" s="78"/>
      <c r="U69" s="56"/>
      <c r="V69" s="56"/>
      <c r="W69" s="78"/>
      <c r="X69" s="56"/>
      <c r="Y69" s="56"/>
      <c r="Z69" s="78"/>
      <c r="AA69" s="56"/>
      <c r="AB69" s="56"/>
      <c r="AC69" s="78"/>
    </row>
  </sheetData>
  <sheetProtection algorithmName="SHA-512" hashValue="BP2fP5Oj8hKDyJAHkE3tCPhEYo+CnMm+MsyJ3Yd7Co4Kg1pP8EbpMMkfNwCB2ioXkgolwW3Gh8p8NWIkTxakVA==" saltValue="iqz2t7nSVotdOoO1MfApPw==" spinCount="100000" sheet="1" objects="1" scenarios="1"/>
  <mergeCells count="31">
    <mergeCell ref="A1:M1"/>
    <mergeCell ref="A2:M2"/>
    <mergeCell ref="A4:F4"/>
    <mergeCell ref="A5:F5"/>
    <mergeCell ref="G5:M5"/>
    <mergeCell ref="A6:F6"/>
    <mergeCell ref="G6:M6"/>
    <mergeCell ref="A7:F7"/>
    <mergeCell ref="A8:F8"/>
    <mergeCell ref="G8:M8"/>
    <mergeCell ref="A48:K48"/>
    <mergeCell ref="A9:A13"/>
    <mergeCell ref="B9:B13"/>
    <mergeCell ref="G4:M4"/>
    <mergeCell ref="G7:M7"/>
    <mergeCell ref="L13:O13"/>
    <mergeCell ref="H11:K11"/>
    <mergeCell ref="H12:K12"/>
    <mergeCell ref="H13:K13"/>
    <mergeCell ref="C9:G13"/>
    <mergeCell ref="L11:O11"/>
    <mergeCell ref="H10:K10"/>
    <mergeCell ref="H9:K9"/>
    <mergeCell ref="L10:O10"/>
    <mergeCell ref="L12:O12"/>
    <mergeCell ref="L9:O9"/>
    <mergeCell ref="A57:J57"/>
    <mergeCell ref="A59:J59"/>
    <mergeCell ref="A55:V55"/>
    <mergeCell ref="A56:U56"/>
    <mergeCell ref="A58:J58"/>
  </mergeCells>
  <conditionalFormatting sqref="B40:B41">
    <cfRule type="cellIs" dxfId="37" priority="16" operator="greaterThan">
      <formula>600000</formula>
    </cfRule>
    <cfRule type="cellIs" dxfId="36" priority="19" operator="greaterThan">
      <formula>600000</formula>
    </cfRule>
  </conditionalFormatting>
  <conditionalFormatting sqref="C45">
    <cfRule type="cellIs" dxfId="35" priority="14" operator="greaterThan">
      <formula>0.15</formula>
    </cfRule>
    <cfRule type="cellIs" dxfId="34" priority="17" operator="greaterThan">
      <formula>0.2</formula>
    </cfRule>
  </conditionalFormatting>
  <conditionalFormatting sqref="B40">
    <cfRule type="cellIs" dxfId="33" priority="15" operator="greaterThan">
      <formula>600000</formula>
    </cfRule>
  </conditionalFormatting>
  <conditionalFormatting sqref="C21">
    <cfRule type="cellIs" dxfId="32" priority="1" operator="lessThan">
      <formula>0.25</formula>
    </cfRule>
    <cfRule type="cellIs" dxfId="31" priority="6" operator="lessThan">
      <formula>0.25</formula>
    </cfRule>
    <cfRule type="cellIs" dxfId="30" priority="13" operator="greaterThan">
      <formula>0.25</formula>
    </cfRule>
  </conditionalFormatting>
  <conditionalFormatting sqref="B43">
    <cfRule type="cellIs" dxfId="29" priority="20" operator="greaterThan">
      <formula>$B$28</formula>
    </cfRule>
  </conditionalFormatting>
  <conditionalFormatting sqref="C33">
    <cfRule type="cellIs" dxfId="28" priority="2" operator="between">
      <formula>50</formula>
      <formula>75</formula>
    </cfRule>
    <cfRule type="cellIs" dxfId="27" priority="3" operator="between">
      <formula>50</formula>
      <formula>75</formula>
    </cfRule>
    <cfRule type="cellIs" dxfId="26" priority="5" operator="between">
      <formula>0.5</formula>
      <formula>0.75</formula>
    </cfRule>
    <cfRule type="cellIs" dxfId="25" priority="11" operator="lessThan">
      <formula>0.5</formula>
    </cfRule>
    <cfRule type="cellIs" dxfId="24" priority="12" operator="greaterThan">
      <formula>0.75</formula>
    </cfRule>
  </conditionalFormatting>
  <conditionalFormatting sqref="C38">
    <cfRule type="cellIs" dxfId="23" priority="4" operator="between">
      <formula>0.08</formula>
      <formula>0.25</formula>
    </cfRule>
    <cfRule type="cellIs" dxfId="22" priority="9" operator="lessThan">
      <formula>0.08</formula>
    </cfRule>
    <cfRule type="cellIs" dxfId="21" priority="10" operator="greaterThan">
      <formula>0.25</formula>
    </cfRule>
  </conditionalFormatting>
  <conditionalFormatting sqref="C46">
    <cfRule type="cellIs" dxfId="20" priority="7" operator="greaterThan">
      <formula>0.15</formula>
    </cfRule>
    <cfRule type="cellIs" dxfId="19" priority="8" operator="greaterThan">
      <formula>0.2</formula>
    </cfRule>
  </conditionalFormatting>
  <dataValidations count="1">
    <dataValidation type="list" allowBlank="1" showInputMessage="1" showErrorMessage="1" sqref="B9:B13">
      <formula1>$A$66:$A$67</formula1>
    </dataValidation>
  </dataValidations>
  <pageMargins left="0.7" right="0.7" top="0.75" bottom="0.75" header="0.3" footer="0.3"/>
  <pageSetup paperSize="8"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AC82"/>
  <sheetViews>
    <sheetView zoomScale="85" zoomScaleNormal="85" workbookViewId="0">
      <pane ySplit="16" topLeftCell="A17" activePane="bottomLeft" state="frozen"/>
      <selection pane="bottomLeft" activeCell="B9" sqref="B9:B13"/>
    </sheetView>
  </sheetViews>
  <sheetFormatPr baseColWidth="10" defaultColWidth="11.42578125" defaultRowHeight="35.25" customHeight="1" x14ac:dyDescent="0.25"/>
  <cols>
    <col min="1" max="1" width="56.42578125" customWidth="1"/>
    <col min="2" max="2" width="22.5703125" style="4" customWidth="1"/>
    <col min="3" max="3" width="16.42578125" style="39" customWidth="1"/>
    <col min="4" max="4" width="18.140625" style="4" customWidth="1"/>
    <col min="5" max="6" width="16.42578125" style="4" customWidth="1"/>
    <col min="7" max="7" width="16.42578125" customWidth="1"/>
    <col min="8" max="8" width="25.140625" style="3" customWidth="1"/>
    <col min="9" max="10" width="16.42578125" style="5" customWidth="1"/>
    <col min="11" max="11" width="16.42578125" style="79" customWidth="1"/>
    <col min="12" max="13" width="16.42578125" style="4" customWidth="1"/>
    <col min="14" max="14" width="16.42578125" style="79" customWidth="1"/>
    <col min="15" max="16" width="16.42578125" style="4" customWidth="1"/>
    <col min="17" max="17" width="16.42578125" style="79" customWidth="1"/>
    <col min="18" max="19" width="16.42578125" style="4" customWidth="1"/>
    <col min="20" max="20" width="16.42578125" style="79" customWidth="1"/>
    <col min="21" max="22" width="16.42578125" style="4" customWidth="1"/>
    <col min="23" max="23" width="16.42578125" style="79" customWidth="1"/>
    <col min="24" max="25" width="16.42578125" style="4" customWidth="1"/>
    <col min="26" max="26" width="16.42578125" style="79" customWidth="1"/>
    <col min="27" max="28" width="16.42578125" style="4" customWidth="1"/>
    <col min="29" max="29" width="16.42578125" style="79" customWidth="1"/>
  </cols>
  <sheetData>
    <row r="1" spans="1:29" s="43" customFormat="1" ht="15.75" x14ac:dyDescent="0.25">
      <c r="A1" s="203" t="s">
        <v>29</v>
      </c>
      <c r="B1" s="203"/>
      <c r="C1" s="203"/>
      <c r="D1" s="203"/>
      <c r="E1" s="203"/>
      <c r="F1" s="203"/>
      <c r="G1" s="203"/>
      <c r="H1" s="203"/>
      <c r="I1" s="203"/>
      <c r="J1" s="203"/>
      <c r="K1" s="203"/>
      <c r="L1" s="203"/>
      <c r="M1" s="203"/>
      <c r="N1" s="80"/>
      <c r="O1" s="41"/>
      <c r="P1" s="41"/>
      <c r="Q1" s="80"/>
      <c r="R1" s="42"/>
      <c r="S1" s="42"/>
      <c r="T1" s="80"/>
      <c r="W1" s="80"/>
      <c r="Z1" s="80"/>
      <c r="AC1" s="80"/>
    </row>
    <row r="2" spans="1:29" s="16" customFormat="1" ht="15.75" x14ac:dyDescent="0.2">
      <c r="A2" s="204" t="s">
        <v>30</v>
      </c>
      <c r="B2" s="204"/>
      <c r="C2" s="204"/>
      <c r="D2" s="204"/>
      <c r="E2" s="204"/>
      <c r="F2" s="204"/>
      <c r="G2" s="204"/>
      <c r="H2" s="204"/>
      <c r="I2" s="204"/>
      <c r="J2" s="204"/>
      <c r="K2" s="204"/>
      <c r="L2" s="204"/>
      <c r="M2" s="204"/>
      <c r="N2" s="80"/>
      <c r="O2" s="44"/>
      <c r="P2" s="44"/>
      <c r="Q2" s="80"/>
      <c r="R2" s="42"/>
      <c r="S2" s="42"/>
      <c r="T2" s="80"/>
      <c r="W2" s="80"/>
      <c r="Z2" s="80"/>
      <c r="AC2" s="80"/>
    </row>
    <row r="3" spans="1:29" s="48" customFormat="1" ht="6.75" customHeight="1" x14ac:dyDescent="0.25">
      <c r="A3" s="45"/>
      <c r="B3" s="45"/>
      <c r="C3" s="45"/>
      <c r="D3" s="45"/>
      <c r="E3" s="45"/>
      <c r="F3" s="45"/>
      <c r="G3" s="46"/>
      <c r="H3" s="46"/>
      <c r="I3" s="47"/>
      <c r="J3" s="47"/>
      <c r="K3" s="45"/>
      <c r="L3" s="47"/>
      <c r="M3" s="47"/>
      <c r="N3" s="81"/>
      <c r="O3" s="47"/>
      <c r="P3" s="47"/>
      <c r="Q3" s="81"/>
      <c r="R3" s="47"/>
      <c r="S3" s="47"/>
      <c r="T3" s="81"/>
      <c r="U3" s="47"/>
      <c r="V3" s="47"/>
      <c r="W3" s="81"/>
      <c r="X3" s="47"/>
      <c r="Y3" s="47"/>
      <c r="Z3" s="81"/>
      <c r="AA3" s="47"/>
      <c r="AB3" s="47"/>
      <c r="AC3" s="81"/>
    </row>
    <row r="4" spans="1:29" s="49" customFormat="1" ht="15.75" x14ac:dyDescent="0.25">
      <c r="A4" s="196" t="s">
        <v>31</v>
      </c>
      <c r="B4" s="197"/>
      <c r="C4" s="197"/>
      <c r="D4" s="197"/>
      <c r="E4" s="197"/>
      <c r="F4" s="198"/>
      <c r="G4" s="183"/>
      <c r="H4" s="183"/>
      <c r="I4" s="183"/>
      <c r="J4" s="183"/>
      <c r="K4" s="183"/>
      <c r="L4" s="183"/>
      <c r="M4" s="183"/>
      <c r="N4" s="82"/>
      <c r="O4" s="50"/>
      <c r="P4" s="50"/>
      <c r="Q4" s="82"/>
      <c r="R4" s="50"/>
      <c r="S4" s="50"/>
      <c r="T4" s="82"/>
      <c r="U4" s="50"/>
      <c r="V4" s="50"/>
      <c r="W4" s="82"/>
      <c r="X4" s="50"/>
      <c r="Y4" s="50"/>
      <c r="Z4" s="82"/>
      <c r="AA4" s="50"/>
      <c r="AB4" s="50"/>
      <c r="AC4" s="82"/>
    </row>
    <row r="5" spans="1:29" s="49" customFormat="1" ht="15.75" x14ac:dyDescent="0.25">
      <c r="A5" s="196" t="s">
        <v>32</v>
      </c>
      <c r="B5" s="197"/>
      <c r="C5" s="197"/>
      <c r="D5" s="197"/>
      <c r="E5" s="197"/>
      <c r="F5" s="198"/>
      <c r="G5" s="199"/>
      <c r="H5" s="199"/>
      <c r="I5" s="199"/>
      <c r="J5" s="199"/>
      <c r="K5" s="199"/>
      <c r="L5" s="199"/>
      <c r="M5" s="199"/>
      <c r="N5" s="82"/>
      <c r="Q5" s="82"/>
      <c r="T5" s="82"/>
      <c r="W5" s="82"/>
      <c r="Z5" s="82"/>
      <c r="AC5" s="82"/>
    </row>
    <row r="6" spans="1:29" s="49" customFormat="1" ht="15.75" x14ac:dyDescent="0.25">
      <c r="A6" s="196" t="s">
        <v>33</v>
      </c>
      <c r="B6" s="197"/>
      <c r="C6" s="197"/>
      <c r="D6" s="197"/>
      <c r="E6" s="197"/>
      <c r="F6" s="198"/>
      <c r="G6" s="199"/>
      <c r="H6" s="199"/>
      <c r="I6" s="199"/>
      <c r="J6" s="199"/>
      <c r="K6" s="199"/>
      <c r="L6" s="199"/>
      <c r="M6" s="199"/>
      <c r="N6" s="82"/>
      <c r="Q6" s="82"/>
      <c r="T6" s="82"/>
      <c r="W6" s="82"/>
      <c r="Z6" s="82"/>
      <c r="AC6" s="82"/>
    </row>
    <row r="7" spans="1:29" s="51" customFormat="1" ht="15" x14ac:dyDescent="0.2">
      <c r="A7" s="196" t="s">
        <v>34</v>
      </c>
      <c r="B7" s="197"/>
      <c r="C7" s="197"/>
      <c r="D7" s="197"/>
      <c r="E7" s="197"/>
      <c r="F7" s="198"/>
      <c r="G7" s="183"/>
      <c r="H7" s="183"/>
      <c r="I7" s="183"/>
      <c r="J7" s="183"/>
      <c r="K7" s="183"/>
      <c r="L7" s="183"/>
      <c r="M7" s="183"/>
      <c r="N7" s="83"/>
      <c r="O7" s="50"/>
      <c r="P7" s="50"/>
      <c r="Q7" s="83"/>
      <c r="R7" s="50"/>
      <c r="S7" s="50"/>
      <c r="T7" s="83"/>
      <c r="U7" s="50"/>
      <c r="V7" s="50"/>
      <c r="W7" s="83"/>
      <c r="X7" s="50"/>
      <c r="Y7" s="50"/>
      <c r="Z7" s="83"/>
      <c r="AA7" s="50"/>
      <c r="AB7" s="50"/>
      <c r="AC7" s="83"/>
    </row>
    <row r="8" spans="1:29" s="51" customFormat="1" ht="15.75" thickBot="1" x14ac:dyDescent="0.25">
      <c r="A8" s="200" t="s">
        <v>35</v>
      </c>
      <c r="B8" s="201"/>
      <c r="C8" s="201"/>
      <c r="D8" s="201"/>
      <c r="E8" s="201"/>
      <c r="F8" s="202"/>
      <c r="G8" s="199"/>
      <c r="H8" s="199"/>
      <c r="I8" s="199"/>
      <c r="J8" s="199"/>
      <c r="K8" s="199"/>
      <c r="L8" s="199"/>
      <c r="M8" s="199"/>
      <c r="N8" s="83"/>
      <c r="Q8" s="83"/>
      <c r="T8" s="83"/>
      <c r="W8" s="83"/>
      <c r="Z8" s="83"/>
      <c r="AC8" s="83"/>
    </row>
    <row r="9" spans="1:29" s="53" customFormat="1" ht="15.75" thickBot="1" x14ac:dyDescent="0.3">
      <c r="A9" s="181" t="s">
        <v>36</v>
      </c>
      <c r="B9" s="181" t="s">
        <v>64</v>
      </c>
      <c r="C9" s="181" t="s">
        <v>37</v>
      </c>
      <c r="D9" s="181"/>
      <c r="E9" s="181"/>
      <c r="F9" s="181"/>
      <c r="G9" s="189"/>
      <c r="H9" s="192" t="s">
        <v>81</v>
      </c>
      <c r="I9" s="193"/>
      <c r="J9" s="193"/>
      <c r="K9" s="194"/>
      <c r="L9" s="195">
        <f>IF(B9="innovación orientada a un productos FUERA DEL ANEXO I y que además no sea forestal",0.5,IF(B9="innovación tiene cabida en los productos del ANEXO I del T.F.U.E.",1,IF(B9="Innovación relativa a un producto forestal , ninguno aparece en el anexo I TFUE",1)))</f>
        <v>0.5</v>
      </c>
      <c r="M9" s="195"/>
      <c r="N9" s="184"/>
      <c r="O9" s="185"/>
      <c r="P9" s="52"/>
      <c r="Q9" s="84"/>
      <c r="T9" s="84"/>
      <c r="U9" s="54"/>
      <c r="V9" s="54"/>
      <c r="W9" s="85"/>
      <c r="X9" s="52"/>
      <c r="Y9" s="52"/>
      <c r="Z9" s="85"/>
      <c r="AC9" s="84"/>
    </row>
    <row r="10" spans="1:29" s="16" customFormat="1" ht="15.75" thickBot="1" x14ac:dyDescent="0.3">
      <c r="A10" s="181"/>
      <c r="B10" s="181"/>
      <c r="C10" s="181"/>
      <c r="D10" s="181"/>
      <c r="E10" s="181"/>
      <c r="F10" s="181"/>
      <c r="G10" s="181"/>
      <c r="H10" s="190" t="s">
        <v>82</v>
      </c>
      <c r="I10" s="191"/>
      <c r="J10" s="191"/>
      <c r="K10" s="191"/>
      <c r="L10" s="184">
        <f>IF(B9="innovación orientada a un productos FUERA DEL ANEXO I y que además no sea forestal",0.5,IF(B9="innovación tiene cabida en los productos del ANEXO I del T.F.U.E.",1,IF(B9="Innovación relativa a un producto forestal , ninguno aparece en el anexo I TFUE",1)))</f>
        <v>0.5</v>
      </c>
      <c r="M10" s="184"/>
      <c r="N10" s="184"/>
      <c r="O10" s="185"/>
      <c r="P10" s="55"/>
      <c r="Q10" s="43"/>
      <c r="R10" s="55"/>
      <c r="S10" s="55"/>
      <c r="T10" s="43"/>
      <c r="U10" s="55"/>
      <c r="V10" s="55"/>
      <c r="W10" s="43"/>
      <c r="X10" s="55"/>
      <c r="Y10" s="55"/>
      <c r="Z10" s="43"/>
      <c r="AA10" s="55"/>
      <c r="AB10" s="55"/>
      <c r="AC10" s="43"/>
    </row>
    <row r="11" spans="1:29" s="57" customFormat="1" ht="15.75" thickBot="1" x14ac:dyDescent="0.3">
      <c r="A11" s="181"/>
      <c r="B11" s="181"/>
      <c r="C11" s="181"/>
      <c r="D11" s="181"/>
      <c r="E11" s="181"/>
      <c r="F11" s="181"/>
      <c r="G11" s="181"/>
      <c r="H11" s="186" t="s">
        <v>83</v>
      </c>
      <c r="I11" s="187"/>
      <c r="J11" s="187"/>
      <c r="K11" s="188"/>
      <c r="L11" s="184">
        <f>IF(B9="innovación orientada a un productos FUERA DEL ANEXO I y que además no sea forestal",0.1,IF(B9="innovación tiene cabida en los productos del ANEXO I del T.F.U.E.",0.6,IF(B9="Innovación relativa a un producto forestal , ninguno aparece en el anexo I TFUE",0.4)))</f>
        <v>0.1</v>
      </c>
      <c r="M11" s="184"/>
      <c r="N11" s="184"/>
      <c r="O11" s="185"/>
      <c r="P11" s="56"/>
      <c r="Q11" s="78"/>
      <c r="R11" s="56"/>
      <c r="S11" s="56"/>
      <c r="T11" s="78"/>
      <c r="U11" s="56"/>
      <c r="V11" s="56"/>
      <c r="W11" s="78"/>
      <c r="X11" s="56"/>
      <c r="Y11" s="56"/>
      <c r="Z11" s="78"/>
      <c r="AA11" s="56"/>
      <c r="AB11" s="56"/>
      <c r="AC11" s="78"/>
    </row>
    <row r="12" spans="1:29" s="57" customFormat="1" ht="15.75" thickBot="1" x14ac:dyDescent="0.3">
      <c r="A12" s="181"/>
      <c r="B12" s="181"/>
      <c r="C12" s="181"/>
      <c r="D12" s="181"/>
      <c r="E12" s="181"/>
      <c r="F12" s="181"/>
      <c r="G12" s="181"/>
      <c r="H12" s="186" t="s">
        <v>84</v>
      </c>
      <c r="I12" s="187"/>
      <c r="J12" s="187"/>
      <c r="K12" s="188"/>
      <c r="L12" s="184">
        <f>IF(B9="innovación orientada a un productos FUERA DEL ANEXO I y que además no sea forestal",0.5,IF(B9="innovación tiene cabida en los productos del ANEXO I del T.F.U.E.",1,IF(B9="Innovación relativa a un producto forestal , ninguno aparece en el anexo I TFUE",1)))</f>
        <v>0.5</v>
      </c>
      <c r="M12" s="184"/>
      <c r="N12" s="184"/>
      <c r="O12" s="185"/>
      <c r="P12" s="56"/>
      <c r="Q12" s="78"/>
      <c r="R12" s="56"/>
      <c r="S12" s="56"/>
      <c r="T12" s="78"/>
      <c r="U12" s="56"/>
      <c r="V12" s="56"/>
      <c r="W12" s="78"/>
      <c r="X12" s="56"/>
      <c r="Y12" s="56"/>
      <c r="Z12" s="78"/>
      <c r="AA12" s="56"/>
      <c r="AB12" s="56"/>
      <c r="AC12" s="78"/>
    </row>
    <row r="13" spans="1:29" s="57" customFormat="1" ht="15.75" thickBot="1" x14ac:dyDescent="0.3">
      <c r="A13" s="181"/>
      <c r="B13" s="181"/>
      <c r="C13" s="181"/>
      <c r="D13" s="181"/>
      <c r="E13" s="181"/>
      <c r="F13" s="181"/>
      <c r="G13" s="181"/>
      <c r="H13" s="186" t="s">
        <v>60</v>
      </c>
      <c r="I13" s="187"/>
      <c r="J13" s="187"/>
      <c r="K13" s="188"/>
      <c r="L13" s="184">
        <v>1</v>
      </c>
      <c r="M13" s="184"/>
      <c r="N13" s="184"/>
      <c r="O13" s="185"/>
      <c r="P13" s="56"/>
      <c r="Q13" s="78"/>
      <c r="R13" s="56"/>
      <c r="S13" s="56"/>
      <c r="T13" s="78"/>
      <c r="U13" s="56"/>
      <c r="V13" s="56"/>
      <c r="W13" s="78"/>
      <c r="X13" s="56"/>
      <c r="Y13" s="56"/>
      <c r="Z13" s="78"/>
      <c r="AA13" s="56"/>
      <c r="AB13" s="56"/>
      <c r="AC13" s="78"/>
    </row>
    <row r="14" spans="1:29" s="57" customFormat="1" ht="6.75" customHeight="1" x14ac:dyDescent="0.25">
      <c r="B14" s="56"/>
      <c r="C14" s="58"/>
      <c r="D14" s="56"/>
      <c r="E14" s="56"/>
      <c r="F14" s="56"/>
      <c r="H14" s="72"/>
      <c r="I14" s="59"/>
      <c r="J14" s="59"/>
      <c r="K14" s="78"/>
      <c r="L14" s="56"/>
      <c r="M14" s="56"/>
      <c r="N14" s="78"/>
      <c r="O14" s="56"/>
      <c r="P14" s="56"/>
      <c r="Q14" s="78"/>
      <c r="R14" s="56"/>
      <c r="S14" s="56"/>
      <c r="T14" s="78"/>
      <c r="U14" s="56"/>
      <c r="V14" s="56"/>
      <c r="W14" s="78"/>
      <c r="X14" s="56"/>
      <c r="Y14" s="56"/>
      <c r="Z14" s="78"/>
      <c r="AA14" s="56"/>
      <c r="AB14" s="56"/>
      <c r="AC14" s="78"/>
    </row>
    <row r="15" spans="1:29" s="57" customFormat="1" ht="6.75" customHeight="1" x14ac:dyDescent="0.25">
      <c r="B15" s="56"/>
      <c r="C15" s="58"/>
      <c r="D15" s="56"/>
      <c r="E15" s="56"/>
      <c r="F15" s="56"/>
      <c r="H15" s="72"/>
      <c r="I15" s="59"/>
      <c r="J15" s="59"/>
      <c r="K15" s="78"/>
      <c r="L15" s="56"/>
      <c r="M15" s="56"/>
      <c r="N15" s="78"/>
      <c r="O15" s="56"/>
      <c r="P15" s="56"/>
      <c r="Q15" s="78"/>
      <c r="R15" s="56"/>
      <c r="S15" s="56"/>
      <c r="T15" s="78"/>
      <c r="U15" s="56"/>
      <c r="V15" s="56"/>
      <c r="W15" s="78"/>
      <c r="X15" s="56"/>
      <c r="Y15" s="56"/>
      <c r="Z15" s="78"/>
      <c r="AA15" s="56"/>
      <c r="AB15" s="56"/>
      <c r="AC15" s="78"/>
    </row>
    <row r="16" spans="1:29" s="57" customFormat="1" ht="85.5" customHeight="1" x14ac:dyDescent="0.25">
      <c r="A16" s="60" t="s">
        <v>0</v>
      </c>
      <c r="B16" s="61" t="s">
        <v>27</v>
      </c>
      <c r="C16" s="62" t="s">
        <v>20</v>
      </c>
      <c r="D16" s="61" t="s">
        <v>185</v>
      </c>
      <c r="E16" s="61" t="s">
        <v>186</v>
      </c>
      <c r="F16" s="63" t="s">
        <v>21</v>
      </c>
      <c r="G16" s="63" t="s">
        <v>22</v>
      </c>
      <c r="H16" s="63" t="s">
        <v>16</v>
      </c>
      <c r="I16" s="61" t="s">
        <v>23</v>
      </c>
      <c r="J16" s="61" t="s">
        <v>24</v>
      </c>
      <c r="K16" s="61" t="s">
        <v>17</v>
      </c>
      <c r="L16" s="63" t="s">
        <v>25</v>
      </c>
      <c r="M16" s="63" t="s">
        <v>26</v>
      </c>
      <c r="N16" s="63" t="s">
        <v>18</v>
      </c>
      <c r="O16" s="61" t="s">
        <v>58</v>
      </c>
      <c r="P16" s="61" t="s">
        <v>57</v>
      </c>
      <c r="Q16" s="61" t="s">
        <v>56</v>
      </c>
      <c r="R16" s="63" t="s">
        <v>55</v>
      </c>
      <c r="S16" s="63" t="s">
        <v>54</v>
      </c>
      <c r="T16" s="63" t="s">
        <v>53</v>
      </c>
      <c r="U16" s="61" t="s">
        <v>52</v>
      </c>
      <c r="V16" s="61" t="s">
        <v>51</v>
      </c>
      <c r="W16" s="61" t="s">
        <v>50</v>
      </c>
      <c r="X16" s="63" t="s">
        <v>49</v>
      </c>
      <c r="Y16" s="63" t="s">
        <v>48</v>
      </c>
      <c r="Z16" s="63" t="s">
        <v>47</v>
      </c>
      <c r="AA16" s="61" t="s">
        <v>44</v>
      </c>
      <c r="AB16" s="61" t="s">
        <v>45</v>
      </c>
      <c r="AC16" s="61" t="s">
        <v>46</v>
      </c>
    </row>
    <row r="17" spans="1:29" ht="35.25" customHeight="1" x14ac:dyDescent="0.25">
      <c r="A17" s="23" t="s">
        <v>5</v>
      </c>
      <c r="B17" s="20">
        <f t="shared" ref="B17:B29" si="0">D17+E17</f>
        <v>5333.3333279999997</v>
      </c>
      <c r="C17" s="34"/>
      <c r="D17" s="20">
        <f>F17+I17+L17+O17+R17+U17+X17+AA17</f>
        <v>2666.6666639999999</v>
      </c>
      <c r="E17" s="20">
        <f>G17+J17+M17+P17+S17+V17+Y17+AB17</f>
        <v>2666.6666639999999</v>
      </c>
      <c r="F17" s="7">
        <v>333.33333299999998</v>
      </c>
      <c r="G17" s="7">
        <v>333.33333299999998</v>
      </c>
      <c r="H17" s="21">
        <f>F17+G17</f>
        <v>666.66666599999996</v>
      </c>
      <c r="I17" s="7">
        <v>333.33333299999998</v>
      </c>
      <c r="J17" s="7">
        <v>333.33333299999998</v>
      </c>
      <c r="K17" s="22">
        <f>I17+J17</f>
        <v>666.66666599999996</v>
      </c>
      <c r="L17" s="8">
        <v>333.33333299999998</v>
      </c>
      <c r="M17" s="8">
        <v>333.33333299999998</v>
      </c>
      <c r="N17" s="22">
        <f>L17+M17</f>
        <v>666.66666599999996</v>
      </c>
      <c r="O17" s="8">
        <v>333.33333299999998</v>
      </c>
      <c r="P17" s="8">
        <v>333.33333299999998</v>
      </c>
      <c r="Q17" s="22">
        <f>O17+P17</f>
        <v>666.66666599999996</v>
      </c>
      <c r="R17" s="8">
        <v>333.33333299999998</v>
      </c>
      <c r="S17" s="8">
        <v>333.33333299999998</v>
      </c>
      <c r="T17" s="22">
        <f>R17+S17</f>
        <v>666.66666599999996</v>
      </c>
      <c r="U17" s="8">
        <v>333.33333299999998</v>
      </c>
      <c r="V17" s="8">
        <v>333.33333299999998</v>
      </c>
      <c r="W17" s="22">
        <f>U17+V17</f>
        <v>666.66666599999996</v>
      </c>
      <c r="X17" s="8">
        <v>333.33333299999998</v>
      </c>
      <c r="Y17" s="8">
        <v>333.33333299999998</v>
      </c>
      <c r="Z17" s="22">
        <f>X17+Y17</f>
        <v>666.66666599999996</v>
      </c>
      <c r="AA17" s="8">
        <v>333.33333299999998</v>
      </c>
      <c r="AB17" s="8">
        <v>333.33333299999998</v>
      </c>
      <c r="AC17" s="22">
        <f>AA17+AB17</f>
        <v>666.66666599999996</v>
      </c>
    </row>
    <row r="18" spans="1:29" ht="35.25" customHeight="1" x14ac:dyDescent="0.25">
      <c r="A18" s="23" t="s">
        <v>1</v>
      </c>
      <c r="B18" s="20">
        <f t="shared" si="0"/>
        <v>30000</v>
      </c>
      <c r="C18" s="34"/>
      <c r="D18" s="20">
        <f t="shared" ref="D18:E20" si="1">F18+I18+L18+O18+R18+U18+X18+AA18</f>
        <v>15000</v>
      </c>
      <c r="E18" s="20">
        <f t="shared" si="1"/>
        <v>15000</v>
      </c>
      <c r="F18" s="7">
        <v>15000</v>
      </c>
      <c r="G18" s="7">
        <v>15000</v>
      </c>
      <c r="H18" s="21">
        <f>F18+G18</f>
        <v>30000</v>
      </c>
      <c r="I18" s="7">
        <v>0</v>
      </c>
      <c r="J18" s="7">
        <v>0</v>
      </c>
      <c r="K18" s="22">
        <f t="shared" ref="K18:K20" si="2">I18+J18</f>
        <v>0</v>
      </c>
      <c r="L18" s="7">
        <v>0</v>
      </c>
      <c r="M18" s="7">
        <v>0</v>
      </c>
      <c r="N18" s="22">
        <f t="shared" ref="N18:N20" si="3">L18+M18</f>
        <v>0</v>
      </c>
      <c r="O18" s="7">
        <v>0</v>
      </c>
      <c r="P18" s="7">
        <v>0</v>
      </c>
      <c r="Q18" s="22">
        <f t="shared" ref="Q18:Q20" si="4">O18+P18</f>
        <v>0</v>
      </c>
      <c r="R18" s="7">
        <v>0</v>
      </c>
      <c r="S18" s="7">
        <v>0</v>
      </c>
      <c r="T18" s="22">
        <f t="shared" ref="T18:T20" si="5">R18+S18</f>
        <v>0</v>
      </c>
      <c r="U18" s="7">
        <v>0</v>
      </c>
      <c r="V18" s="7">
        <v>0</v>
      </c>
      <c r="W18" s="22">
        <f t="shared" ref="W18:W20" si="6">U18+V18</f>
        <v>0</v>
      </c>
      <c r="X18" s="7">
        <v>0</v>
      </c>
      <c r="Y18" s="7">
        <v>0</v>
      </c>
      <c r="Z18" s="22">
        <f t="shared" ref="Z18:Z20" si="7">X18+Y18</f>
        <v>0</v>
      </c>
      <c r="AA18" s="7">
        <v>0</v>
      </c>
      <c r="AB18" s="7">
        <v>0</v>
      </c>
      <c r="AC18" s="22">
        <f t="shared" ref="AC18:AC20" si="8">AA18+AB18</f>
        <v>0</v>
      </c>
    </row>
    <row r="19" spans="1:29" ht="35.25" customHeight="1" x14ac:dyDescent="0.25">
      <c r="A19" s="24" t="s">
        <v>3</v>
      </c>
      <c r="B19" s="20">
        <f t="shared" si="0"/>
        <v>25333.333308000001</v>
      </c>
      <c r="C19" s="34"/>
      <c r="D19" s="20">
        <f t="shared" si="1"/>
        <v>12666.666654000001</v>
      </c>
      <c r="E19" s="20">
        <f t="shared" si="1"/>
        <v>12666.666654000001</v>
      </c>
      <c r="F19" s="7">
        <v>1583.3333317500001</v>
      </c>
      <c r="G19" s="7">
        <v>1583.3333317500001</v>
      </c>
      <c r="H19" s="21">
        <f>F19+G19</f>
        <v>3166.6666635000001</v>
      </c>
      <c r="I19" s="7">
        <v>1583.3333317500001</v>
      </c>
      <c r="J19" s="7">
        <v>1583.3333317500001</v>
      </c>
      <c r="K19" s="22">
        <f t="shared" si="2"/>
        <v>3166.6666635000001</v>
      </c>
      <c r="L19" s="7">
        <v>1583.3333317500001</v>
      </c>
      <c r="M19" s="7">
        <v>1583.3333317500001</v>
      </c>
      <c r="N19" s="22">
        <f t="shared" si="3"/>
        <v>3166.6666635000001</v>
      </c>
      <c r="O19" s="7">
        <v>1583.3333317500001</v>
      </c>
      <c r="P19" s="7">
        <v>1583.3333317500001</v>
      </c>
      <c r="Q19" s="22">
        <f t="shared" si="4"/>
        <v>3166.6666635000001</v>
      </c>
      <c r="R19" s="7">
        <v>1583.3333317500001</v>
      </c>
      <c r="S19" s="7">
        <v>1583.3333317500001</v>
      </c>
      <c r="T19" s="22">
        <f t="shared" si="5"/>
        <v>3166.6666635000001</v>
      </c>
      <c r="U19" s="7">
        <v>1583.3333317500001</v>
      </c>
      <c r="V19" s="7">
        <v>1583.3333317500001</v>
      </c>
      <c r="W19" s="22">
        <f t="shared" si="6"/>
        <v>3166.6666635000001</v>
      </c>
      <c r="X19" s="7">
        <v>1583.3333317500001</v>
      </c>
      <c r="Y19" s="7">
        <v>1583.3333317500001</v>
      </c>
      <c r="Z19" s="22">
        <f t="shared" si="7"/>
        <v>3166.6666635000001</v>
      </c>
      <c r="AA19" s="7">
        <v>1583.3333317500001</v>
      </c>
      <c r="AB19" s="7">
        <v>1583.3333317500001</v>
      </c>
      <c r="AC19" s="22">
        <f t="shared" si="8"/>
        <v>3166.6666635000001</v>
      </c>
    </row>
    <row r="20" spans="1:29" ht="35.25" customHeight="1" x14ac:dyDescent="0.25">
      <c r="A20" s="23" t="s">
        <v>2</v>
      </c>
      <c r="B20" s="20">
        <f t="shared" si="0"/>
        <v>4000</v>
      </c>
      <c r="C20" s="34"/>
      <c r="D20" s="20">
        <f t="shared" si="1"/>
        <v>2000</v>
      </c>
      <c r="E20" s="20">
        <f t="shared" si="1"/>
        <v>2000</v>
      </c>
      <c r="F20" s="7">
        <v>2000</v>
      </c>
      <c r="G20" s="7">
        <v>2000</v>
      </c>
      <c r="H20" s="21">
        <f>F20+G20</f>
        <v>4000</v>
      </c>
      <c r="I20" s="7">
        <v>0</v>
      </c>
      <c r="J20" s="7">
        <v>0</v>
      </c>
      <c r="K20" s="22">
        <f t="shared" si="2"/>
        <v>0</v>
      </c>
      <c r="L20" s="7">
        <v>0</v>
      </c>
      <c r="M20" s="7">
        <v>0</v>
      </c>
      <c r="N20" s="22">
        <f t="shared" si="3"/>
        <v>0</v>
      </c>
      <c r="O20" s="7">
        <v>0</v>
      </c>
      <c r="P20" s="7">
        <v>0</v>
      </c>
      <c r="Q20" s="22">
        <f t="shared" si="4"/>
        <v>0</v>
      </c>
      <c r="R20" s="7">
        <v>0</v>
      </c>
      <c r="S20" s="7">
        <v>0</v>
      </c>
      <c r="T20" s="22">
        <f t="shared" si="5"/>
        <v>0</v>
      </c>
      <c r="U20" s="7">
        <v>0</v>
      </c>
      <c r="V20" s="7">
        <v>0</v>
      </c>
      <c r="W20" s="22">
        <f t="shared" si="6"/>
        <v>0</v>
      </c>
      <c r="X20" s="7">
        <v>0</v>
      </c>
      <c r="Y20" s="7">
        <v>0</v>
      </c>
      <c r="Z20" s="22">
        <f t="shared" si="7"/>
        <v>0</v>
      </c>
      <c r="AA20" s="7">
        <v>0</v>
      </c>
      <c r="AB20" s="7">
        <v>0</v>
      </c>
      <c r="AC20" s="22">
        <f t="shared" si="8"/>
        <v>0</v>
      </c>
    </row>
    <row r="21" spans="1:29" s="57" customFormat="1" ht="35.25" customHeight="1" x14ac:dyDescent="0.25">
      <c r="A21" s="64" t="s">
        <v>65</v>
      </c>
      <c r="B21" s="9">
        <f>D21+E21</f>
        <v>32333.333318000001</v>
      </c>
      <c r="C21" s="35"/>
      <c r="D21" s="9">
        <f>D23*L9</f>
        <v>16166.666659</v>
      </c>
      <c r="E21" s="9">
        <f>E23*L9</f>
        <v>16166.666659</v>
      </c>
      <c r="F21" s="9">
        <f>F23*$L$9</f>
        <v>9458.3333323750012</v>
      </c>
      <c r="G21" s="9">
        <f>G23*$L$9</f>
        <v>9458.3333323750012</v>
      </c>
      <c r="H21" s="10">
        <f t="shared" ref="H21:AC21" si="9">H23*$L$9</f>
        <v>18916.666664750002</v>
      </c>
      <c r="I21" s="9">
        <f t="shared" si="9"/>
        <v>958.33333237500005</v>
      </c>
      <c r="J21" s="9">
        <f t="shared" si="9"/>
        <v>958.33333237500005</v>
      </c>
      <c r="K21" s="10">
        <f t="shared" si="9"/>
        <v>1916.6666647500001</v>
      </c>
      <c r="L21" s="9">
        <f t="shared" si="9"/>
        <v>958.33333237500005</v>
      </c>
      <c r="M21" s="9">
        <f t="shared" si="9"/>
        <v>958.33333237500005</v>
      </c>
      <c r="N21" s="10">
        <f t="shared" si="9"/>
        <v>1916.6666647500001</v>
      </c>
      <c r="O21" s="9">
        <f t="shared" si="9"/>
        <v>958.33333237500005</v>
      </c>
      <c r="P21" s="9">
        <f t="shared" si="9"/>
        <v>958.33333237500005</v>
      </c>
      <c r="Q21" s="10">
        <f t="shared" si="9"/>
        <v>1916.6666647500001</v>
      </c>
      <c r="R21" s="9">
        <f t="shared" si="9"/>
        <v>958.33333237500005</v>
      </c>
      <c r="S21" s="9">
        <f t="shared" si="9"/>
        <v>958.33333237500005</v>
      </c>
      <c r="T21" s="10">
        <f t="shared" si="9"/>
        <v>1916.6666647500001</v>
      </c>
      <c r="U21" s="9">
        <f t="shared" si="9"/>
        <v>958.33333237500005</v>
      </c>
      <c r="V21" s="9">
        <f t="shared" si="9"/>
        <v>958.33333237500005</v>
      </c>
      <c r="W21" s="10">
        <f t="shared" si="9"/>
        <v>1916.6666647500001</v>
      </c>
      <c r="X21" s="9">
        <f t="shared" si="9"/>
        <v>958.33333237500005</v>
      </c>
      <c r="Y21" s="9">
        <f t="shared" si="9"/>
        <v>958.33333237500005</v>
      </c>
      <c r="Z21" s="10">
        <f t="shared" si="9"/>
        <v>1916.6666647500001</v>
      </c>
      <c r="AA21" s="9">
        <f t="shared" si="9"/>
        <v>958.33333237500005</v>
      </c>
      <c r="AB21" s="9">
        <f t="shared" si="9"/>
        <v>958.33333237500005</v>
      </c>
      <c r="AC21" s="10">
        <f t="shared" si="9"/>
        <v>1916.6666647500001</v>
      </c>
    </row>
    <row r="22" spans="1:29" s="57" customFormat="1" ht="35.25" customHeight="1" x14ac:dyDescent="0.25">
      <c r="A22" s="65" t="s">
        <v>66</v>
      </c>
      <c r="B22" s="19">
        <f>D22+E22</f>
        <v>32333.333318000001</v>
      </c>
      <c r="C22" s="36"/>
      <c r="D22" s="19">
        <f t="shared" ref="D22:AC22" si="10">D23-D21</f>
        <v>16166.666659</v>
      </c>
      <c r="E22" s="19">
        <f t="shared" si="10"/>
        <v>16166.666659</v>
      </c>
      <c r="F22" s="19">
        <f t="shared" si="10"/>
        <v>9458.3333323750012</v>
      </c>
      <c r="G22" s="19">
        <f t="shared" si="10"/>
        <v>9458.3333323750012</v>
      </c>
      <c r="H22" s="30">
        <f t="shared" si="10"/>
        <v>18916.666664750002</v>
      </c>
      <c r="I22" s="19">
        <f t="shared" si="10"/>
        <v>958.33333237500005</v>
      </c>
      <c r="J22" s="19">
        <f t="shared" si="10"/>
        <v>958.33333237500005</v>
      </c>
      <c r="K22" s="30">
        <f t="shared" si="10"/>
        <v>1916.6666647500001</v>
      </c>
      <c r="L22" s="19">
        <f t="shared" si="10"/>
        <v>958.33333237500005</v>
      </c>
      <c r="M22" s="19">
        <f t="shared" si="10"/>
        <v>958.33333237500005</v>
      </c>
      <c r="N22" s="30">
        <f t="shared" si="10"/>
        <v>1916.6666647500001</v>
      </c>
      <c r="O22" s="19">
        <f t="shared" si="10"/>
        <v>958.33333237500005</v>
      </c>
      <c r="P22" s="19">
        <f t="shared" si="10"/>
        <v>958.33333237500005</v>
      </c>
      <c r="Q22" s="30">
        <f t="shared" si="10"/>
        <v>1916.6666647500001</v>
      </c>
      <c r="R22" s="19">
        <f t="shared" si="10"/>
        <v>958.33333237500005</v>
      </c>
      <c r="S22" s="19">
        <f t="shared" si="10"/>
        <v>958.33333237500005</v>
      </c>
      <c r="T22" s="30">
        <f t="shared" si="10"/>
        <v>1916.6666647500001</v>
      </c>
      <c r="U22" s="19">
        <f t="shared" si="10"/>
        <v>958.33333237500005</v>
      </c>
      <c r="V22" s="19">
        <f t="shared" si="10"/>
        <v>958.33333237500005</v>
      </c>
      <c r="W22" s="30">
        <f t="shared" si="10"/>
        <v>1916.6666647500001</v>
      </c>
      <c r="X22" s="19">
        <f t="shared" si="10"/>
        <v>958.33333237500005</v>
      </c>
      <c r="Y22" s="19">
        <f t="shared" si="10"/>
        <v>958.33333237500005</v>
      </c>
      <c r="Z22" s="30">
        <f t="shared" si="10"/>
        <v>1916.6666647500001</v>
      </c>
      <c r="AA22" s="19">
        <f t="shared" si="10"/>
        <v>958.33333237500005</v>
      </c>
      <c r="AB22" s="19">
        <f t="shared" si="10"/>
        <v>958.33333237500005</v>
      </c>
      <c r="AC22" s="30">
        <f t="shared" si="10"/>
        <v>1916.6666647500001</v>
      </c>
    </row>
    <row r="23" spans="1:29" s="67" customFormat="1" ht="35.25" customHeight="1" x14ac:dyDescent="0.25">
      <c r="A23" s="66" t="s">
        <v>67</v>
      </c>
      <c r="B23" s="29">
        <f>SUM(B17:B20)</f>
        <v>64666.666636000002</v>
      </c>
      <c r="C23" s="31">
        <f>B23/$B$46</f>
        <v>0.13085120736621758</v>
      </c>
      <c r="D23" s="29">
        <f t="shared" ref="D23:AC23" si="11">SUM(D17:D20)</f>
        <v>32333.333318000001</v>
      </c>
      <c r="E23" s="29">
        <f t="shared" si="11"/>
        <v>32333.333318000001</v>
      </c>
      <c r="F23" s="29">
        <f t="shared" si="11"/>
        <v>18916.666664750002</v>
      </c>
      <c r="G23" s="29">
        <f t="shared" si="11"/>
        <v>18916.666664750002</v>
      </c>
      <c r="H23" s="29">
        <f t="shared" si="11"/>
        <v>37833.333329500005</v>
      </c>
      <c r="I23" s="29">
        <f t="shared" si="11"/>
        <v>1916.6666647500001</v>
      </c>
      <c r="J23" s="29">
        <f t="shared" si="11"/>
        <v>1916.6666647500001</v>
      </c>
      <c r="K23" s="29">
        <f t="shared" si="11"/>
        <v>3833.3333295000002</v>
      </c>
      <c r="L23" s="29">
        <f t="shared" si="11"/>
        <v>1916.6666647500001</v>
      </c>
      <c r="M23" s="29">
        <f t="shared" si="11"/>
        <v>1916.6666647500001</v>
      </c>
      <c r="N23" s="29">
        <f t="shared" si="11"/>
        <v>3833.3333295000002</v>
      </c>
      <c r="O23" s="29">
        <f t="shared" si="11"/>
        <v>1916.6666647500001</v>
      </c>
      <c r="P23" s="29">
        <f t="shared" si="11"/>
        <v>1916.6666647500001</v>
      </c>
      <c r="Q23" s="29">
        <f t="shared" si="11"/>
        <v>3833.3333295000002</v>
      </c>
      <c r="R23" s="29">
        <f t="shared" si="11"/>
        <v>1916.6666647500001</v>
      </c>
      <c r="S23" s="29">
        <f t="shared" si="11"/>
        <v>1916.6666647500001</v>
      </c>
      <c r="T23" s="29">
        <f t="shared" si="11"/>
        <v>3833.3333295000002</v>
      </c>
      <c r="U23" s="29">
        <f t="shared" si="11"/>
        <v>1916.6666647500001</v>
      </c>
      <c r="V23" s="29">
        <f t="shared" si="11"/>
        <v>1916.6666647500001</v>
      </c>
      <c r="W23" s="29">
        <f t="shared" si="11"/>
        <v>3833.3333295000002</v>
      </c>
      <c r="X23" s="29">
        <f t="shared" si="11"/>
        <v>1916.6666647500001</v>
      </c>
      <c r="Y23" s="29">
        <f t="shared" si="11"/>
        <v>1916.6666647500001</v>
      </c>
      <c r="Z23" s="29">
        <f t="shared" si="11"/>
        <v>3833.3333295000002</v>
      </c>
      <c r="AA23" s="29">
        <f t="shared" si="11"/>
        <v>1916.6666647500001</v>
      </c>
      <c r="AB23" s="29">
        <f t="shared" si="11"/>
        <v>1916.6666647500001</v>
      </c>
      <c r="AC23" s="29">
        <f t="shared" si="11"/>
        <v>3833.3333295000002</v>
      </c>
    </row>
    <row r="24" spans="1:29" ht="35.25" customHeight="1" x14ac:dyDescent="0.25">
      <c r="A24" s="2" t="s">
        <v>4</v>
      </c>
      <c r="B24" s="20">
        <f t="shared" si="0"/>
        <v>142666.666524</v>
      </c>
      <c r="C24" s="37"/>
      <c r="D24" s="20">
        <f>F24+I24+L24+O24+R24+U24+X24+AA24</f>
        <v>71333.333262</v>
      </c>
      <c r="E24" s="20">
        <f>G24+J24+M24+P24+S24+V24+Y24+AB24</f>
        <v>71333.333262</v>
      </c>
      <c r="F24" s="7">
        <v>8916.66665775</v>
      </c>
      <c r="G24" s="7">
        <v>8916.66665775</v>
      </c>
      <c r="H24" s="21">
        <f t="shared" ref="H24:H29" si="12">F24+G24</f>
        <v>17833.3333155</v>
      </c>
      <c r="I24" s="7">
        <v>8916.66665775</v>
      </c>
      <c r="J24" s="7">
        <v>8916.66665775</v>
      </c>
      <c r="K24" s="21">
        <f>I24+J24</f>
        <v>17833.3333155</v>
      </c>
      <c r="L24" s="7">
        <v>8916.66665775</v>
      </c>
      <c r="M24" s="7">
        <v>8916.66665775</v>
      </c>
      <c r="N24" s="21">
        <f>L24+M24</f>
        <v>17833.3333155</v>
      </c>
      <c r="O24" s="7">
        <v>8916.66665775</v>
      </c>
      <c r="P24" s="7">
        <v>8916.66665775</v>
      </c>
      <c r="Q24" s="21">
        <f>O24+P24</f>
        <v>17833.3333155</v>
      </c>
      <c r="R24" s="7">
        <v>8916.66665775</v>
      </c>
      <c r="S24" s="7">
        <v>8916.66665775</v>
      </c>
      <c r="T24" s="21">
        <f>R24+S24</f>
        <v>17833.3333155</v>
      </c>
      <c r="U24" s="7">
        <v>8916.66665775</v>
      </c>
      <c r="V24" s="7">
        <v>8916.66665775</v>
      </c>
      <c r="W24" s="21">
        <f>U24+V24</f>
        <v>17833.3333155</v>
      </c>
      <c r="X24" s="7">
        <v>8916.66665775</v>
      </c>
      <c r="Y24" s="7">
        <v>8916.66665775</v>
      </c>
      <c r="Z24" s="21">
        <f>X24+Y24</f>
        <v>17833.3333155</v>
      </c>
      <c r="AA24" s="7">
        <v>8916.66665775</v>
      </c>
      <c r="AB24" s="7">
        <v>8916.66665775</v>
      </c>
      <c r="AC24" s="21">
        <f>AA24+AB24</f>
        <v>17833.3333155</v>
      </c>
    </row>
    <row r="25" spans="1:29" ht="35.25" customHeight="1" x14ac:dyDescent="0.25">
      <c r="A25" s="1" t="s">
        <v>6</v>
      </c>
      <c r="B25" s="20">
        <f t="shared" si="0"/>
        <v>26666.666640000003</v>
      </c>
      <c r="C25" s="37"/>
      <c r="D25" s="20">
        <f t="shared" ref="D25:E29" si="13">F25+I25+L25+O25+R25+U25+X25+AA25</f>
        <v>13333.333320000002</v>
      </c>
      <c r="E25" s="20">
        <f t="shared" si="13"/>
        <v>13333.333320000002</v>
      </c>
      <c r="F25" s="7">
        <v>1666.666665</v>
      </c>
      <c r="G25" s="7">
        <v>1666.666665</v>
      </c>
      <c r="H25" s="21">
        <f t="shared" si="12"/>
        <v>3333.3333299999999</v>
      </c>
      <c r="I25" s="7">
        <v>1666.666665</v>
      </c>
      <c r="J25" s="7">
        <v>1666.666665</v>
      </c>
      <c r="K25" s="21">
        <f t="shared" ref="K25:K32" si="14">I25+J25</f>
        <v>3333.3333299999999</v>
      </c>
      <c r="L25" s="7">
        <v>1666.666665</v>
      </c>
      <c r="M25" s="7">
        <v>1666.666665</v>
      </c>
      <c r="N25" s="21">
        <f t="shared" ref="N25:N32" si="15">L25+M25</f>
        <v>3333.3333299999999</v>
      </c>
      <c r="O25" s="7">
        <v>1666.666665</v>
      </c>
      <c r="P25" s="7">
        <v>1666.666665</v>
      </c>
      <c r="Q25" s="21">
        <f t="shared" ref="Q25:Q32" si="16">O25+P25</f>
        <v>3333.3333299999999</v>
      </c>
      <c r="R25" s="7">
        <v>1666.666665</v>
      </c>
      <c r="S25" s="7">
        <v>1666.666665</v>
      </c>
      <c r="T25" s="21">
        <f t="shared" ref="T25:T32" si="17">R25+S25</f>
        <v>3333.3333299999999</v>
      </c>
      <c r="U25" s="7">
        <v>1666.666665</v>
      </c>
      <c r="V25" s="7">
        <v>1666.666665</v>
      </c>
      <c r="W25" s="21">
        <f t="shared" ref="W25:W32" si="18">U25+V25</f>
        <v>3333.3333299999999</v>
      </c>
      <c r="X25" s="7">
        <v>1666.666665</v>
      </c>
      <c r="Y25" s="7">
        <v>1666.666665</v>
      </c>
      <c r="Z25" s="21">
        <f t="shared" ref="Z25:Z32" si="19">X25+Y25</f>
        <v>3333.3333299999999</v>
      </c>
      <c r="AA25" s="7">
        <v>1666.666665</v>
      </c>
      <c r="AB25" s="7">
        <v>1666.666665</v>
      </c>
      <c r="AC25" s="21">
        <f t="shared" ref="AC25:AC32" si="20">AA25+AB25</f>
        <v>3333.3333299999999</v>
      </c>
    </row>
    <row r="26" spans="1:29" ht="35.25" customHeight="1" x14ac:dyDescent="0.25">
      <c r="A26" s="2" t="s">
        <v>11</v>
      </c>
      <c r="B26" s="20">
        <f t="shared" si="0"/>
        <v>54999.999989999997</v>
      </c>
      <c r="C26" s="37"/>
      <c r="D26" s="20">
        <f t="shared" si="13"/>
        <v>27499.999994999998</v>
      </c>
      <c r="E26" s="20">
        <f t="shared" si="13"/>
        <v>27499.999994999998</v>
      </c>
      <c r="F26" s="7">
        <v>4999.9999950000001</v>
      </c>
      <c r="G26" s="7">
        <v>4999.9999950000001</v>
      </c>
      <c r="H26" s="21">
        <f t="shared" si="12"/>
        <v>9999.9999900000003</v>
      </c>
      <c r="I26" s="7">
        <v>7500</v>
      </c>
      <c r="J26" s="7">
        <v>7500</v>
      </c>
      <c r="K26" s="21">
        <f t="shared" si="14"/>
        <v>15000</v>
      </c>
      <c r="L26" s="7">
        <v>2500</v>
      </c>
      <c r="M26" s="7">
        <v>2500</v>
      </c>
      <c r="N26" s="21">
        <f t="shared" si="15"/>
        <v>5000</v>
      </c>
      <c r="O26" s="7">
        <v>2500</v>
      </c>
      <c r="P26" s="7">
        <v>2500</v>
      </c>
      <c r="Q26" s="21">
        <f t="shared" si="16"/>
        <v>5000</v>
      </c>
      <c r="R26" s="7">
        <v>2500</v>
      </c>
      <c r="S26" s="7">
        <v>2500</v>
      </c>
      <c r="T26" s="21">
        <f t="shared" si="17"/>
        <v>5000</v>
      </c>
      <c r="U26" s="7">
        <v>2500</v>
      </c>
      <c r="V26" s="7">
        <v>2500</v>
      </c>
      <c r="W26" s="21">
        <f t="shared" si="18"/>
        <v>5000</v>
      </c>
      <c r="X26" s="7">
        <v>2500</v>
      </c>
      <c r="Y26" s="7">
        <v>2500</v>
      </c>
      <c r="Z26" s="21">
        <f t="shared" si="19"/>
        <v>5000</v>
      </c>
      <c r="AA26" s="7">
        <v>2500</v>
      </c>
      <c r="AB26" s="7">
        <v>2500</v>
      </c>
      <c r="AC26" s="21">
        <f t="shared" si="20"/>
        <v>5000</v>
      </c>
    </row>
    <row r="27" spans="1:29" ht="35.25" customHeight="1" x14ac:dyDescent="0.25">
      <c r="A27" s="2" t="s">
        <v>13</v>
      </c>
      <c r="B27" s="20">
        <f t="shared" si="0"/>
        <v>10666.666655999999</v>
      </c>
      <c r="C27" s="37"/>
      <c r="D27" s="20">
        <f t="shared" si="13"/>
        <v>5333.3333279999997</v>
      </c>
      <c r="E27" s="20">
        <f t="shared" si="13"/>
        <v>5333.3333279999997</v>
      </c>
      <c r="F27" s="7">
        <v>666.66666599999996</v>
      </c>
      <c r="G27" s="7">
        <v>666.66666599999996</v>
      </c>
      <c r="H27" s="21">
        <f t="shared" si="12"/>
        <v>1333.3333319999999</v>
      </c>
      <c r="I27" s="7">
        <v>666.66666599999996</v>
      </c>
      <c r="J27" s="7">
        <v>666.66666599999996</v>
      </c>
      <c r="K27" s="21">
        <f t="shared" si="14"/>
        <v>1333.3333319999999</v>
      </c>
      <c r="L27" s="7">
        <v>666.66666599999996</v>
      </c>
      <c r="M27" s="7">
        <v>666.66666599999996</v>
      </c>
      <c r="N27" s="21">
        <f t="shared" si="15"/>
        <v>1333.3333319999999</v>
      </c>
      <c r="O27" s="7">
        <v>666.66666599999996</v>
      </c>
      <c r="P27" s="7">
        <v>666.66666599999996</v>
      </c>
      <c r="Q27" s="21">
        <f t="shared" si="16"/>
        <v>1333.3333319999999</v>
      </c>
      <c r="R27" s="7">
        <v>666.66666599999996</v>
      </c>
      <c r="S27" s="7">
        <v>666.66666599999996</v>
      </c>
      <c r="T27" s="21">
        <f t="shared" si="17"/>
        <v>1333.3333319999999</v>
      </c>
      <c r="U27" s="7">
        <v>666.66666599999996</v>
      </c>
      <c r="V27" s="7">
        <v>666.66666599999996</v>
      </c>
      <c r="W27" s="21">
        <f t="shared" si="18"/>
        <v>1333.3333319999999</v>
      </c>
      <c r="X27" s="7">
        <v>666.66666599999996</v>
      </c>
      <c r="Y27" s="7">
        <v>666.66666599999996</v>
      </c>
      <c r="Z27" s="21">
        <f t="shared" si="19"/>
        <v>1333.3333319999999</v>
      </c>
      <c r="AA27" s="7">
        <v>666.66666599999996</v>
      </c>
      <c r="AB27" s="7">
        <v>666.66666599999996</v>
      </c>
      <c r="AC27" s="21">
        <f t="shared" si="20"/>
        <v>1333.3333319999999</v>
      </c>
    </row>
    <row r="28" spans="1:29" ht="35.25" customHeight="1" x14ac:dyDescent="0.25">
      <c r="A28" s="1" t="s">
        <v>7</v>
      </c>
      <c r="B28" s="20">
        <f t="shared" si="0"/>
        <v>27999.999993999998</v>
      </c>
      <c r="C28" s="37"/>
      <c r="D28" s="20">
        <f t="shared" si="13"/>
        <v>13999.999996999999</v>
      </c>
      <c r="E28" s="20">
        <f t="shared" si="13"/>
        <v>13999.999996999999</v>
      </c>
      <c r="F28" s="7">
        <v>2999.9999969999999</v>
      </c>
      <c r="G28" s="7">
        <v>2999.9999969999999</v>
      </c>
      <c r="H28" s="21">
        <f t="shared" si="12"/>
        <v>5999.9999939999998</v>
      </c>
      <c r="I28" s="7">
        <v>5000</v>
      </c>
      <c r="J28" s="7">
        <v>5000</v>
      </c>
      <c r="K28" s="21">
        <f t="shared" si="14"/>
        <v>10000</v>
      </c>
      <c r="L28" s="7">
        <v>1000</v>
      </c>
      <c r="M28" s="7">
        <v>1000</v>
      </c>
      <c r="N28" s="21">
        <f t="shared" si="15"/>
        <v>2000</v>
      </c>
      <c r="O28" s="7">
        <v>1000</v>
      </c>
      <c r="P28" s="7">
        <v>1000</v>
      </c>
      <c r="Q28" s="21">
        <f t="shared" si="16"/>
        <v>2000</v>
      </c>
      <c r="R28" s="7">
        <v>1000</v>
      </c>
      <c r="S28" s="7">
        <v>1000</v>
      </c>
      <c r="T28" s="21">
        <f t="shared" si="17"/>
        <v>2000</v>
      </c>
      <c r="U28" s="7">
        <v>1000</v>
      </c>
      <c r="V28" s="7">
        <v>1000</v>
      </c>
      <c r="W28" s="21">
        <f t="shared" si="18"/>
        <v>2000</v>
      </c>
      <c r="X28" s="7">
        <v>1000</v>
      </c>
      <c r="Y28" s="7">
        <v>1000</v>
      </c>
      <c r="Z28" s="21">
        <f t="shared" si="19"/>
        <v>2000</v>
      </c>
      <c r="AA28" s="7">
        <v>1000</v>
      </c>
      <c r="AB28" s="7">
        <v>1000</v>
      </c>
      <c r="AC28" s="21">
        <f t="shared" si="20"/>
        <v>2000</v>
      </c>
    </row>
    <row r="29" spans="1:29" ht="35.25" customHeight="1" x14ac:dyDescent="0.25">
      <c r="A29" s="1" t="s">
        <v>8</v>
      </c>
      <c r="B29" s="20">
        <f t="shared" si="0"/>
        <v>26666.666640000003</v>
      </c>
      <c r="C29" s="37"/>
      <c r="D29" s="20">
        <f t="shared" si="13"/>
        <v>13333.333320000002</v>
      </c>
      <c r="E29" s="20">
        <f t="shared" si="13"/>
        <v>13333.333320000002</v>
      </c>
      <c r="F29" s="7">
        <v>1666.666665</v>
      </c>
      <c r="G29" s="7">
        <v>1666.666665</v>
      </c>
      <c r="H29" s="21">
        <f t="shared" si="12"/>
        <v>3333.3333299999999</v>
      </c>
      <c r="I29" s="7">
        <v>1666.666665</v>
      </c>
      <c r="J29" s="7">
        <v>1666.666665</v>
      </c>
      <c r="K29" s="21">
        <f t="shared" si="14"/>
        <v>3333.3333299999999</v>
      </c>
      <c r="L29" s="7">
        <v>1666.666665</v>
      </c>
      <c r="M29" s="7">
        <v>1666.666665</v>
      </c>
      <c r="N29" s="21">
        <f t="shared" si="15"/>
        <v>3333.3333299999999</v>
      </c>
      <c r="O29" s="7">
        <v>1666.666665</v>
      </c>
      <c r="P29" s="7">
        <v>1666.666665</v>
      </c>
      <c r="Q29" s="21">
        <f t="shared" si="16"/>
        <v>3333.3333299999999</v>
      </c>
      <c r="R29" s="7">
        <v>1666.666665</v>
      </c>
      <c r="S29" s="7">
        <v>1666.666665</v>
      </c>
      <c r="T29" s="21">
        <f t="shared" si="17"/>
        <v>3333.3333299999999</v>
      </c>
      <c r="U29" s="7">
        <v>1666.666665</v>
      </c>
      <c r="V29" s="7">
        <v>1666.666665</v>
      </c>
      <c r="W29" s="21">
        <f t="shared" si="18"/>
        <v>3333.3333299999999</v>
      </c>
      <c r="X29" s="7">
        <v>1666.666665</v>
      </c>
      <c r="Y29" s="7">
        <v>1666.666665</v>
      </c>
      <c r="Z29" s="21">
        <f t="shared" si="19"/>
        <v>3333.3333299999999</v>
      </c>
      <c r="AA29" s="7">
        <v>1666.666665</v>
      </c>
      <c r="AB29" s="7">
        <v>1666.666665</v>
      </c>
      <c r="AC29" s="21">
        <f t="shared" si="20"/>
        <v>3333.3333299999999</v>
      </c>
    </row>
    <row r="30" spans="1:29" s="57" customFormat="1" ht="35.25" customHeight="1" x14ac:dyDescent="0.25">
      <c r="A30" s="113" t="s">
        <v>38</v>
      </c>
      <c r="B30" s="9">
        <f>D30+E30</f>
        <v>5000</v>
      </c>
      <c r="C30" s="35"/>
      <c r="D30" s="9">
        <f>F30+I30+L30+O30+R30+U30+X30+AA30</f>
        <v>2500</v>
      </c>
      <c r="E30" s="9">
        <f t="shared" ref="E30:AC30" si="21">E32*$L$11</f>
        <v>2500</v>
      </c>
      <c r="F30" s="9">
        <f t="shared" si="21"/>
        <v>0</v>
      </c>
      <c r="G30" s="9">
        <f t="shared" si="21"/>
        <v>0</v>
      </c>
      <c r="H30" s="10">
        <f t="shared" si="21"/>
        <v>0</v>
      </c>
      <c r="I30" s="9">
        <f t="shared" si="21"/>
        <v>2500</v>
      </c>
      <c r="J30" s="9">
        <f t="shared" si="21"/>
        <v>2500</v>
      </c>
      <c r="K30" s="10">
        <f t="shared" si="21"/>
        <v>5000</v>
      </c>
      <c r="L30" s="9">
        <f t="shared" si="21"/>
        <v>0</v>
      </c>
      <c r="M30" s="9">
        <f t="shared" si="21"/>
        <v>0</v>
      </c>
      <c r="N30" s="10">
        <f t="shared" si="21"/>
        <v>0</v>
      </c>
      <c r="O30" s="9">
        <f t="shared" si="21"/>
        <v>0</v>
      </c>
      <c r="P30" s="9">
        <f t="shared" si="21"/>
        <v>0</v>
      </c>
      <c r="Q30" s="10">
        <f t="shared" si="21"/>
        <v>0</v>
      </c>
      <c r="R30" s="9">
        <f t="shared" si="21"/>
        <v>0</v>
      </c>
      <c r="S30" s="9">
        <f t="shared" si="21"/>
        <v>0</v>
      </c>
      <c r="T30" s="10">
        <f t="shared" si="21"/>
        <v>0</v>
      </c>
      <c r="U30" s="9">
        <f t="shared" si="21"/>
        <v>0</v>
      </c>
      <c r="V30" s="9">
        <f t="shared" si="21"/>
        <v>0</v>
      </c>
      <c r="W30" s="10">
        <f t="shared" si="21"/>
        <v>0</v>
      </c>
      <c r="X30" s="9">
        <f t="shared" si="21"/>
        <v>0</v>
      </c>
      <c r="Y30" s="9">
        <f t="shared" si="21"/>
        <v>0</v>
      </c>
      <c r="Z30" s="10">
        <f t="shared" si="21"/>
        <v>0</v>
      </c>
      <c r="AA30" s="9">
        <f t="shared" si="21"/>
        <v>0</v>
      </c>
      <c r="AB30" s="9">
        <f t="shared" si="21"/>
        <v>0</v>
      </c>
      <c r="AC30" s="10">
        <f t="shared" si="21"/>
        <v>0</v>
      </c>
    </row>
    <row r="31" spans="1:29" s="57" customFormat="1" ht="35.25" customHeight="1" x14ac:dyDescent="0.25">
      <c r="A31" s="114" t="s">
        <v>39</v>
      </c>
      <c r="B31" s="19">
        <f>D31+E31</f>
        <v>45000</v>
      </c>
      <c r="C31" s="36"/>
      <c r="D31" s="19">
        <f>D32-D30</f>
        <v>22500</v>
      </c>
      <c r="E31" s="19">
        <f t="shared" ref="E31:AC31" si="22">E32-E30</f>
        <v>22500</v>
      </c>
      <c r="F31" s="19">
        <f t="shared" si="22"/>
        <v>0</v>
      </c>
      <c r="G31" s="19">
        <f t="shared" si="22"/>
        <v>0</v>
      </c>
      <c r="H31" s="30">
        <f t="shared" si="22"/>
        <v>0</v>
      </c>
      <c r="I31" s="19">
        <f t="shared" si="22"/>
        <v>22500</v>
      </c>
      <c r="J31" s="19">
        <f t="shared" si="22"/>
        <v>22500</v>
      </c>
      <c r="K31" s="30">
        <f t="shared" si="22"/>
        <v>45000</v>
      </c>
      <c r="L31" s="19">
        <f t="shared" si="22"/>
        <v>0</v>
      </c>
      <c r="M31" s="19">
        <f t="shared" si="22"/>
        <v>0</v>
      </c>
      <c r="N31" s="30">
        <f t="shared" si="22"/>
        <v>0</v>
      </c>
      <c r="O31" s="19">
        <f t="shared" si="22"/>
        <v>0</v>
      </c>
      <c r="P31" s="19">
        <f t="shared" si="22"/>
        <v>0</v>
      </c>
      <c r="Q31" s="30">
        <f t="shared" si="22"/>
        <v>0</v>
      </c>
      <c r="R31" s="19">
        <f t="shared" si="22"/>
        <v>0</v>
      </c>
      <c r="S31" s="19">
        <f t="shared" si="22"/>
        <v>0</v>
      </c>
      <c r="T31" s="30">
        <f t="shared" si="22"/>
        <v>0</v>
      </c>
      <c r="U31" s="19">
        <f t="shared" si="22"/>
        <v>0</v>
      </c>
      <c r="V31" s="19">
        <f t="shared" si="22"/>
        <v>0</v>
      </c>
      <c r="W31" s="30">
        <f t="shared" si="22"/>
        <v>0</v>
      </c>
      <c r="X31" s="19">
        <f t="shared" si="22"/>
        <v>0</v>
      </c>
      <c r="Y31" s="19">
        <f t="shared" si="22"/>
        <v>0</v>
      </c>
      <c r="Z31" s="30">
        <f t="shared" si="22"/>
        <v>0</v>
      </c>
      <c r="AA31" s="19">
        <f t="shared" si="22"/>
        <v>0</v>
      </c>
      <c r="AB31" s="19">
        <f t="shared" si="22"/>
        <v>0</v>
      </c>
      <c r="AC31" s="30">
        <f t="shared" si="22"/>
        <v>0</v>
      </c>
    </row>
    <row r="32" spans="1:29" ht="35.25" customHeight="1" x14ac:dyDescent="0.25">
      <c r="A32" s="25" t="s">
        <v>40</v>
      </c>
      <c r="B32" s="26">
        <f>D32+E32</f>
        <v>50000</v>
      </c>
      <c r="C32" s="38"/>
      <c r="D32" s="26">
        <f>F32+I32+L32+O32+R32+U32+X32+AA32</f>
        <v>25000</v>
      </c>
      <c r="E32" s="26">
        <f>G32+J32+M32+P32+S32+V32+Y32+AB32</f>
        <v>25000</v>
      </c>
      <c r="F32" s="27">
        <v>0</v>
      </c>
      <c r="G32" s="27">
        <v>0</v>
      </c>
      <c r="H32" s="28">
        <f>F32+G32</f>
        <v>0</v>
      </c>
      <c r="I32" s="27">
        <v>25000</v>
      </c>
      <c r="J32" s="27">
        <v>25000</v>
      </c>
      <c r="K32" s="28">
        <f t="shared" si="14"/>
        <v>50000</v>
      </c>
      <c r="L32" s="27">
        <v>0</v>
      </c>
      <c r="M32" s="27">
        <v>0</v>
      </c>
      <c r="N32" s="28">
        <f t="shared" si="15"/>
        <v>0</v>
      </c>
      <c r="O32" s="27">
        <v>0</v>
      </c>
      <c r="P32" s="27">
        <v>0</v>
      </c>
      <c r="Q32" s="28">
        <f t="shared" si="16"/>
        <v>0</v>
      </c>
      <c r="R32" s="27">
        <v>0</v>
      </c>
      <c r="S32" s="27">
        <v>0</v>
      </c>
      <c r="T32" s="28">
        <f t="shared" si="17"/>
        <v>0</v>
      </c>
      <c r="U32" s="27">
        <v>0</v>
      </c>
      <c r="V32" s="27">
        <v>0</v>
      </c>
      <c r="W32" s="28">
        <f t="shared" si="18"/>
        <v>0</v>
      </c>
      <c r="X32" s="27">
        <v>0</v>
      </c>
      <c r="Y32" s="27">
        <v>0</v>
      </c>
      <c r="Z32" s="28">
        <f t="shared" si="19"/>
        <v>0</v>
      </c>
      <c r="AA32" s="27">
        <v>0</v>
      </c>
      <c r="AB32" s="27">
        <v>0</v>
      </c>
      <c r="AC32" s="28">
        <f t="shared" si="20"/>
        <v>0</v>
      </c>
    </row>
    <row r="33" spans="1:29" s="57" customFormat="1" ht="35.25" customHeight="1" x14ac:dyDescent="0.25">
      <c r="A33" s="64" t="s">
        <v>69</v>
      </c>
      <c r="B33" s="9">
        <f>B35*$L$10</f>
        <v>169833.33322199999</v>
      </c>
      <c r="C33" s="35"/>
      <c r="D33" s="9">
        <f>((D24+D25+D26+D27+D28+D29)*$L$10)+D30</f>
        <v>74916.666610999993</v>
      </c>
      <c r="E33" s="9">
        <f t="shared" ref="E33:AC33" si="23">((E24+E25+E26+E27+E28+E29)*$L$10)+E30</f>
        <v>74916.666610999993</v>
      </c>
      <c r="F33" s="9">
        <f t="shared" si="23"/>
        <v>10458.333322875</v>
      </c>
      <c r="G33" s="9">
        <f t="shared" si="23"/>
        <v>10458.333322875</v>
      </c>
      <c r="H33" s="10">
        <f t="shared" si="23"/>
        <v>20916.66664575</v>
      </c>
      <c r="I33" s="9">
        <f t="shared" si="23"/>
        <v>15208.333326875001</v>
      </c>
      <c r="J33" s="9">
        <f t="shared" si="23"/>
        <v>15208.333326875001</v>
      </c>
      <c r="K33" s="10">
        <f t="shared" si="23"/>
        <v>30416.666653750002</v>
      </c>
      <c r="L33" s="9">
        <f t="shared" si="23"/>
        <v>8208.3333268749993</v>
      </c>
      <c r="M33" s="9">
        <f t="shared" si="23"/>
        <v>8208.3333268749993</v>
      </c>
      <c r="N33" s="10">
        <f t="shared" si="23"/>
        <v>16416.666653749999</v>
      </c>
      <c r="O33" s="9">
        <f t="shared" si="23"/>
        <v>8208.3333268749993</v>
      </c>
      <c r="P33" s="9">
        <f t="shared" si="23"/>
        <v>8208.3333268749993</v>
      </c>
      <c r="Q33" s="10">
        <f t="shared" si="23"/>
        <v>16416.666653749999</v>
      </c>
      <c r="R33" s="9">
        <f t="shared" si="23"/>
        <v>8208.3333268749993</v>
      </c>
      <c r="S33" s="9">
        <f t="shared" si="23"/>
        <v>8208.3333268749993</v>
      </c>
      <c r="T33" s="10">
        <f t="shared" si="23"/>
        <v>16416.666653749999</v>
      </c>
      <c r="U33" s="9">
        <f t="shared" si="23"/>
        <v>8208.3333268749993</v>
      </c>
      <c r="V33" s="9">
        <f t="shared" si="23"/>
        <v>8208.3333268749993</v>
      </c>
      <c r="W33" s="10">
        <f t="shared" si="23"/>
        <v>16416.666653749999</v>
      </c>
      <c r="X33" s="9">
        <f t="shared" si="23"/>
        <v>8208.3333268749993</v>
      </c>
      <c r="Y33" s="9">
        <f t="shared" si="23"/>
        <v>8208.3333268749993</v>
      </c>
      <c r="Z33" s="10">
        <f t="shared" si="23"/>
        <v>16416.666653749999</v>
      </c>
      <c r="AA33" s="9">
        <f t="shared" si="23"/>
        <v>8208.3333268749993</v>
      </c>
      <c r="AB33" s="9">
        <f t="shared" si="23"/>
        <v>8208.3333268749993</v>
      </c>
      <c r="AC33" s="10">
        <f t="shared" si="23"/>
        <v>16416.666653749999</v>
      </c>
    </row>
    <row r="34" spans="1:29" s="57" customFormat="1" ht="35.25" customHeight="1" x14ac:dyDescent="0.25">
      <c r="A34" s="65" t="s">
        <v>70</v>
      </c>
      <c r="B34" s="19">
        <f>B35-B33</f>
        <v>169833.33322199999</v>
      </c>
      <c r="C34" s="36"/>
      <c r="D34" s="19">
        <f>D35-D33</f>
        <v>94916.666610999993</v>
      </c>
      <c r="E34" s="19">
        <f t="shared" ref="E34:AC34" si="24">E35-E33</f>
        <v>94916.666610999993</v>
      </c>
      <c r="F34" s="19">
        <f t="shared" si="24"/>
        <v>10458.333322875</v>
      </c>
      <c r="G34" s="19">
        <f t="shared" si="24"/>
        <v>10458.333322875</v>
      </c>
      <c r="H34" s="30">
        <f t="shared" si="24"/>
        <v>20916.66664575</v>
      </c>
      <c r="I34" s="19">
        <f t="shared" si="24"/>
        <v>35208.333326874999</v>
      </c>
      <c r="J34" s="19">
        <f t="shared" si="24"/>
        <v>35208.333326874999</v>
      </c>
      <c r="K34" s="30">
        <f t="shared" si="24"/>
        <v>70416.666653749999</v>
      </c>
      <c r="L34" s="19">
        <f t="shared" si="24"/>
        <v>8208.3333268749993</v>
      </c>
      <c r="M34" s="19">
        <f t="shared" si="24"/>
        <v>8208.3333268749993</v>
      </c>
      <c r="N34" s="30">
        <f t="shared" si="24"/>
        <v>16416.666653749999</v>
      </c>
      <c r="O34" s="19">
        <f t="shared" si="24"/>
        <v>8208.3333268749993</v>
      </c>
      <c r="P34" s="19">
        <f t="shared" si="24"/>
        <v>8208.3333268749993</v>
      </c>
      <c r="Q34" s="30">
        <f t="shared" si="24"/>
        <v>16416.666653749999</v>
      </c>
      <c r="R34" s="19">
        <f t="shared" si="24"/>
        <v>8208.3333268749993</v>
      </c>
      <c r="S34" s="19">
        <f t="shared" si="24"/>
        <v>8208.3333268749993</v>
      </c>
      <c r="T34" s="30">
        <f t="shared" si="24"/>
        <v>16416.666653749999</v>
      </c>
      <c r="U34" s="19">
        <f t="shared" si="24"/>
        <v>8208.3333268749993</v>
      </c>
      <c r="V34" s="19">
        <f t="shared" si="24"/>
        <v>8208.3333268749993</v>
      </c>
      <c r="W34" s="30">
        <f t="shared" si="24"/>
        <v>16416.666653749999</v>
      </c>
      <c r="X34" s="19">
        <f t="shared" si="24"/>
        <v>8208.3333268749993</v>
      </c>
      <c r="Y34" s="19">
        <f t="shared" si="24"/>
        <v>8208.3333268749993</v>
      </c>
      <c r="Z34" s="30">
        <f t="shared" si="24"/>
        <v>16416.666653749999</v>
      </c>
      <c r="AA34" s="19">
        <f t="shared" si="24"/>
        <v>8208.3333268749993</v>
      </c>
      <c r="AB34" s="19">
        <f t="shared" si="24"/>
        <v>8208.3333268749993</v>
      </c>
      <c r="AC34" s="30">
        <f t="shared" si="24"/>
        <v>16416.666653749999</v>
      </c>
    </row>
    <row r="35" spans="1:29" s="68" customFormat="1" ht="35.25" customHeight="1" x14ac:dyDescent="0.25">
      <c r="A35" s="66" t="s">
        <v>68</v>
      </c>
      <c r="B35" s="29">
        <f t="shared" ref="B35:B46" si="25">D35+E35</f>
        <v>339666.66644399997</v>
      </c>
      <c r="C35" s="31">
        <f>B35/$B$46</f>
        <v>0.68730608392783121</v>
      </c>
      <c r="D35" s="29">
        <f t="shared" ref="D35:AC35" si="26">SUM(D24:D29)+D32</f>
        <v>169833.33322199999</v>
      </c>
      <c r="E35" s="29">
        <f t="shared" si="26"/>
        <v>169833.33322199999</v>
      </c>
      <c r="F35" s="29">
        <f t="shared" si="26"/>
        <v>20916.66664575</v>
      </c>
      <c r="G35" s="29">
        <f t="shared" si="26"/>
        <v>20916.66664575</v>
      </c>
      <c r="H35" s="29">
        <f t="shared" si="26"/>
        <v>41833.333291499999</v>
      </c>
      <c r="I35" s="29">
        <f t="shared" si="26"/>
        <v>50416.666653749999</v>
      </c>
      <c r="J35" s="29">
        <f t="shared" si="26"/>
        <v>50416.666653749999</v>
      </c>
      <c r="K35" s="29">
        <f t="shared" si="26"/>
        <v>100833.3333075</v>
      </c>
      <c r="L35" s="29">
        <f t="shared" si="26"/>
        <v>16416.666653749999</v>
      </c>
      <c r="M35" s="29">
        <f t="shared" si="26"/>
        <v>16416.666653749999</v>
      </c>
      <c r="N35" s="29">
        <f t="shared" si="26"/>
        <v>32833.333307499997</v>
      </c>
      <c r="O35" s="29">
        <f t="shared" si="26"/>
        <v>16416.666653749999</v>
      </c>
      <c r="P35" s="29">
        <f t="shared" si="26"/>
        <v>16416.666653749999</v>
      </c>
      <c r="Q35" s="29">
        <f t="shared" si="26"/>
        <v>32833.333307499997</v>
      </c>
      <c r="R35" s="29">
        <f t="shared" si="26"/>
        <v>16416.666653749999</v>
      </c>
      <c r="S35" s="29">
        <f t="shared" si="26"/>
        <v>16416.666653749999</v>
      </c>
      <c r="T35" s="29">
        <f t="shared" si="26"/>
        <v>32833.333307499997</v>
      </c>
      <c r="U35" s="29">
        <f t="shared" si="26"/>
        <v>16416.666653749999</v>
      </c>
      <c r="V35" s="29">
        <f t="shared" si="26"/>
        <v>16416.666653749999</v>
      </c>
      <c r="W35" s="29">
        <f t="shared" si="26"/>
        <v>32833.333307499997</v>
      </c>
      <c r="X35" s="29">
        <f t="shared" si="26"/>
        <v>16416.666653749999</v>
      </c>
      <c r="Y35" s="29">
        <f t="shared" si="26"/>
        <v>16416.666653749999</v>
      </c>
      <c r="Z35" s="29">
        <f t="shared" si="26"/>
        <v>32833.333307499997</v>
      </c>
      <c r="AA35" s="29">
        <f t="shared" si="26"/>
        <v>16416.666653749999</v>
      </c>
      <c r="AB35" s="29">
        <f t="shared" si="26"/>
        <v>16416.666653749999</v>
      </c>
      <c r="AC35" s="29">
        <f t="shared" si="26"/>
        <v>32833.333307499997</v>
      </c>
    </row>
    <row r="36" spans="1:29" ht="43.5" customHeight="1" x14ac:dyDescent="0.25">
      <c r="A36" s="1" t="s">
        <v>9</v>
      </c>
      <c r="B36" s="20">
        <f t="shared" si="25"/>
        <v>26666.666640000003</v>
      </c>
      <c r="C36" s="37"/>
      <c r="D36" s="20">
        <f>F36+I36+L36+O36+R36+U36+X36+AA36</f>
        <v>13333.333320000002</v>
      </c>
      <c r="E36" s="20">
        <f>G36+J36+M36+P36+S36+V36+Y36+AB36</f>
        <v>13333.333320000002</v>
      </c>
      <c r="F36" s="7">
        <v>1666.666665</v>
      </c>
      <c r="G36" s="7">
        <v>1666.666665</v>
      </c>
      <c r="H36" s="21">
        <f>F36+G36</f>
        <v>3333.3333299999999</v>
      </c>
      <c r="I36" s="7">
        <v>1666.666665</v>
      </c>
      <c r="J36" s="7">
        <v>1666.666665</v>
      </c>
      <c r="K36" s="21">
        <f>I36+J36</f>
        <v>3333.3333299999999</v>
      </c>
      <c r="L36" s="7">
        <v>1666.666665</v>
      </c>
      <c r="M36" s="7">
        <v>1666.666665</v>
      </c>
      <c r="N36" s="21">
        <f>L36+M36</f>
        <v>3333.3333299999999</v>
      </c>
      <c r="O36" s="7">
        <v>1666.666665</v>
      </c>
      <c r="P36" s="7">
        <v>1666.666665</v>
      </c>
      <c r="Q36" s="21">
        <f>O36+P36</f>
        <v>3333.3333299999999</v>
      </c>
      <c r="R36" s="7">
        <v>1666.666665</v>
      </c>
      <c r="S36" s="7">
        <v>1666.666665</v>
      </c>
      <c r="T36" s="21">
        <f>R36+S36</f>
        <v>3333.3333299999999</v>
      </c>
      <c r="U36" s="7">
        <v>1666.666665</v>
      </c>
      <c r="V36" s="7">
        <v>1666.666665</v>
      </c>
      <c r="W36" s="21">
        <f>U36+V36</f>
        <v>3333.3333299999999</v>
      </c>
      <c r="X36" s="7">
        <v>1666.666665</v>
      </c>
      <c r="Y36" s="7">
        <v>1666.666665</v>
      </c>
      <c r="Z36" s="21">
        <f>X36+Y36</f>
        <v>3333.3333299999999</v>
      </c>
      <c r="AA36" s="7">
        <v>1666.666665</v>
      </c>
      <c r="AB36" s="7">
        <v>1666.666665</v>
      </c>
      <c r="AC36" s="21">
        <f>AA36+AB36</f>
        <v>3333.3333299999999</v>
      </c>
    </row>
    <row r="37" spans="1:29" ht="35.25" customHeight="1" x14ac:dyDescent="0.25">
      <c r="A37" s="2" t="s">
        <v>10</v>
      </c>
      <c r="B37" s="20">
        <f t="shared" si="25"/>
        <v>5333.3333279999997</v>
      </c>
      <c r="C37" s="37"/>
      <c r="D37" s="20">
        <f t="shared" ref="D37:E39" si="27">F37+I37+L37+O37+R37+U37+X37+AA37</f>
        <v>2666.6666639999999</v>
      </c>
      <c r="E37" s="20">
        <f t="shared" si="27"/>
        <v>2666.6666639999999</v>
      </c>
      <c r="F37" s="7">
        <v>333.33333299999998</v>
      </c>
      <c r="G37" s="7">
        <v>333.33333299999998</v>
      </c>
      <c r="H37" s="21">
        <f>F37+G37</f>
        <v>666.66666599999996</v>
      </c>
      <c r="I37" s="7">
        <v>333.33333299999998</v>
      </c>
      <c r="J37" s="7">
        <v>333.33333299999998</v>
      </c>
      <c r="K37" s="21">
        <f t="shared" ref="K37:K39" si="28">I37+J37</f>
        <v>666.66666599999996</v>
      </c>
      <c r="L37" s="7">
        <v>333.33333299999998</v>
      </c>
      <c r="M37" s="7">
        <v>333.33333299999998</v>
      </c>
      <c r="N37" s="21">
        <f>B37*0.333333333</f>
        <v>1777.7777742222222</v>
      </c>
      <c r="O37" s="7">
        <v>333.33333299999998</v>
      </c>
      <c r="P37" s="7">
        <v>333.33333299999998</v>
      </c>
      <c r="Q37" s="21">
        <f>E37*0.333333333</f>
        <v>888.8888871111111</v>
      </c>
      <c r="R37" s="7">
        <v>333.33333299999998</v>
      </c>
      <c r="S37" s="7">
        <v>333.33333299999998</v>
      </c>
      <c r="T37" s="21">
        <f>H37*0.333333333</f>
        <v>222.22222177777778</v>
      </c>
      <c r="U37" s="7">
        <v>333.33333299999998</v>
      </c>
      <c r="V37" s="7">
        <v>333.33333299999998</v>
      </c>
      <c r="W37" s="21">
        <f>K37*0.333333333</f>
        <v>222.22222177777778</v>
      </c>
      <c r="X37" s="7">
        <v>333.33333299999998</v>
      </c>
      <c r="Y37" s="7">
        <v>333.33333299999998</v>
      </c>
      <c r="Z37" s="21">
        <f>N37*0.333333333</f>
        <v>592.5925908148148</v>
      </c>
      <c r="AA37" s="7">
        <v>333.33333299999998</v>
      </c>
      <c r="AB37" s="7">
        <v>333.33333299999998</v>
      </c>
      <c r="AC37" s="21">
        <f>Q37*0.333333333</f>
        <v>296.2962954074074</v>
      </c>
    </row>
    <row r="38" spans="1:29" ht="35.25" customHeight="1" x14ac:dyDescent="0.25">
      <c r="A38" s="2" t="s">
        <v>12</v>
      </c>
      <c r="B38" s="20">
        <f t="shared" si="25"/>
        <v>5999.9999980000002</v>
      </c>
      <c r="C38" s="37"/>
      <c r="D38" s="20">
        <f t="shared" si="27"/>
        <v>2999.9999990000001</v>
      </c>
      <c r="E38" s="20">
        <f t="shared" si="27"/>
        <v>2999.9999990000001</v>
      </c>
      <c r="F38" s="7">
        <v>999.999999</v>
      </c>
      <c r="G38" s="7">
        <v>999.999999</v>
      </c>
      <c r="H38" s="21">
        <f>F38+G38</f>
        <v>1999.999998</v>
      </c>
      <c r="I38" s="7">
        <v>2000</v>
      </c>
      <c r="J38" s="7">
        <v>2000</v>
      </c>
      <c r="K38" s="21">
        <f t="shared" si="28"/>
        <v>4000</v>
      </c>
      <c r="L38" s="7">
        <v>0</v>
      </c>
      <c r="M38" s="7">
        <v>0</v>
      </c>
      <c r="N38" s="21"/>
      <c r="O38" s="7">
        <v>0</v>
      </c>
      <c r="P38" s="7">
        <v>0</v>
      </c>
      <c r="Q38" s="21"/>
      <c r="R38" s="7">
        <v>0</v>
      </c>
      <c r="S38" s="7">
        <v>0</v>
      </c>
      <c r="T38" s="21"/>
      <c r="U38" s="7">
        <v>0</v>
      </c>
      <c r="V38" s="7">
        <v>0</v>
      </c>
      <c r="W38" s="21"/>
      <c r="X38" s="7">
        <v>0</v>
      </c>
      <c r="Y38" s="7">
        <v>0</v>
      </c>
      <c r="Z38" s="21"/>
      <c r="AA38" s="7">
        <v>0</v>
      </c>
      <c r="AB38" s="7">
        <v>0</v>
      </c>
      <c r="AC38" s="21"/>
    </row>
    <row r="39" spans="1:29" ht="35.25" customHeight="1" x14ac:dyDescent="0.25">
      <c r="A39" s="1" t="s">
        <v>14</v>
      </c>
      <c r="B39" s="20">
        <f t="shared" si="25"/>
        <v>26666.666640000003</v>
      </c>
      <c r="C39" s="37"/>
      <c r="D39" s="20">
        <f t="shared" si="27"/>
        <v>13333.333320000002</v>
      </c>
      <c r="E39" s="20">
        <f t="shared" si="27"/>
        <v>13333.333320000002</v>
      </c>
      <c r="F39" s="7">
        <v>1666.666665</v>
      </c>
      <c r="G39" s="7">
        <v>1666.666665</v>
      </c>
      <c r="H39" s="21">
        <f>F39+G39</f>
        <v>3333.3333299999999</v>
      </c>
      <c r="I39" s="7">
        <v>1666.666665</v>
      </c>
      <c r="J39" s="7">
        <v>1666.666665</v>
      </c>
      <c r="K39" s="21">
        <f t="shared" si="28"/>
        <v>3333.3333299999999</v>
      </c>
      <c r="L39" s="7">
        <v>1666.666665</v>
      </c>
      <c r="M39" s="7">
        <v>1666.666665</v>
      </c>
      <c r="N39" s="21">
        <f>B39*0.333333333</f>
        <v>8888.8888711111122</v>
      </c>
      <c r="O39" s="7">
        <v>1666.666665</v>
      </c>
      <c r="P39" s="7">
        <v>1666.666665</v>
      </c>
      <c r="Q39" s="21">
        <f>E39*0.333333333</f>
        <v>4444.4444355555561</v>
      </c>
      <c r="R39" s="7">
        <v>1666.666665</v>
      </c>
      <c r="S39" s="7">
        <v>1666.666665</v>
      </c>
      <c r="T39" s="21">
        <f>H39*0.333333333</f>
        <v>1111.1111088888888</v>
      </c>
      <c r="U39" s="7">
        <v>1666.666665</v>
      </c>
      <c r="V39" s="7">
        <v>1666.666665</v>
      </c>
      <c r="W39" s="21">
        <f>K39*0.333333333</f>
        <v>1111.1111088888888</v>
      </c>
      <c r="X39" s="7">
        <v>1666.666665</v>
      </c>
      <c r="Y39" s="7">
        <v>1666.666665</v>
      </c>
      <c r="Z39" s="21">
        <f>N39*0.333333333</f>
        <v>2962.9629540740743</v>
      </c>
      <c r="AA39" s="7">
        <v>1666.666665</v>
      </c>
      <c r="AB39" s="7">
        <v>1666.666665</v>
      </c>
      <c r="AC39" s="21">
        <f>Q39*0.333333333</f>
        <v>1481.4814770370372</v>
      </c>
    </row>
    <row r="40" spans="1:29" s="57" customFormat="1" ht="35.25" customHeight="1" x14ac:dyDescent="0.25">
      <c r="A40" s="64" t="s">
        <v>72</v>
      </c>
      <c r="B40" s="9">
        <f>B42*$L$10</f>
        <v>32333.333303000003</v>
      </c>
      <c r="C40" s="35"/>
      <c r="D40" s="9">
        <f>D42*$L$12</f>
        <v>16166.666651500002</v>
      </c>
      <c r="E40" s="9">
        <f t="shared" ref="E40:AC40" si="29">E42*$L$12</f>
        <v>16166.666651500002</v>
      </c>
      <c r="F40" s="9">
        <f t="shared" si="29"/>
        <v>2333.3333309999998</v>
      </c>
      <c r="G40" s="9">
        <f t="shared" si="29"/>
        <v>2333.3333309999998</v>
      </c>
      <c r="H40" s="10">
        <f t="shared" si="29"/>
        <v>4666.6666619999996</v>
      </c>
      <c r="I40" s="9">
        <f t="shared" si="29"/>
        <v>2833.3333315</v>
      </c>
      <c r="J40" s="9">
        <f t="shared" si="29"/>
        <v>2833.3333315</v>
      </c>
      <c r="K40" s="10">
        <f t="shared" si="29"/>
        <v>5666.666663</v>
      </c>
      <c r="L40" s="9">
        <f t="shared" si="29"/>
        <v>1833.3333315</v>
      </c>
      <c r="M40" s="9">
        <f t="shared" si="29"/>
        <v>1833.3333315</v>
      </c>
      <c r="N40" s="10">
        <f t="shared" si="29"/>
        <v>6999.999987666667</v>
      </c>
      <c r="O40" s="9">
        <f t="shared" si="29"/>
        <v>1833.3333315</v>
      </c>
      <c r="P40" s="9">
        <f t="shared" si="29"/>
        <v>1833.3333315</v>
      </c>
      <c r="Q40" s="10">
        <f t="shared" si="29"/>
        <v>4333.3333263333334</v>
      </c>
      <c r="R40" s="9">
        <f t="shared" si="29"/>
        <v>1833.3333315</v>
      </c>
      <c r="S40" s="9">
        <f t="shared" si="29"/>
        <v>1833.3333315</v>
      </c>
      <c r="T40" s="10">
        <f t="shared" si="29"/>
        <v>2333.3333303333329</v>
      </c>
      <c r="U40" s="9">
        <f t="shared" si="29"/>
        <v>1833.3333315</v>
      </c>
      <c r="V40" s="9">
        <f t="shared" si="29"/>
        <v>1833.3333315</v>
      </c>
      <c r="W40" s="10">
        <f t="shared" si="29"/>
        <v>2333.3333303333329</v>
      </c>
      <c r="X40" s="9">
        <f t="shared" si="29"/>
        <v>1833.3333315</v>
      </c>
      <c r="Y40" s="9">
        <f t="shared" si="29"/>
        <v>1833.3333315</v>
      </c>
      <c r="Z40" s="10">
        <f t="shared" si="29"/>
        <v>3444.4444374444447</v>
      </c>
      <c r="AA40" s="9">
        <f t="shared" si="29"/>
        <v>1833.3333315</v>
      </c>
      <c r="AB40" s="9">
        <f t="shared" si="29"/>
        <v>1833.3333315</v>
      </c>
      <c r="AC40" s="10">
        <f t="shared" si="29"/>
        <v>2555.5555512222222</v>
      </c>
    </row>
    <row r="41" spans="1:29" s="57" customFormat="1" ht="35.25" customHeight="1" x14ac:dyDescent="0.25">
      <c r="A41" s="65" t="s">
        <v>73</v>
      </c>
      <c r="B41" s="19">
        <f>B42-B40</f>
        <v>32333.333303000003</v>
      </c>
      <c r="C41" s="36"/>
      <c r="D41" s="19">
        <f>D42-D40</f>
        <v>16166.666651500002</v>
      </c>
      <c r="E41" s="19">
        <f t="shared" ref="E41:AC41" si="30">E42-E40</f>
        <v>16166.666651500002</v>
      </c>
      <c r="F41" s="19">
        <f t="shared" si="30"/>
        <v>2333.3333309999998</v>
      </c>
      <c r="G41" s="19">
        <f t="shared" si="30"/>
        <v>2333.3333309999998</v>
      </c>
      <c r="H41" s="30">
        <f t="shared" si="30"/>
        <v>4666.6666619999996</v>
      </c>
      <c r="I41" s="19">
        <f t="shared" si="30"/>
        <v>2833.3333315</v>
      </c>
      <c r="J41" s="19">
        <f t="shared" si="30"/>
        <v>2833.3333315</v>
      </c>
      <c r="K41" s="30">
        <f t="shared" si="30"/>
        <v>5666.666663</v>
      </c>
      <c r="L41" s="19">
        <f t="shared" si="30"/>
        <v>1833.3333315</v>
      </c>
      <c r="M41" s="19">
        <f t="shared" si="30"/>
        <v>1833.3333315</v>
      </c>
      <c r="N41" s="30">
        <f t="shared" si="30"/>
        <v>6999.999987666667</v>
      </c>
      <c r="O41" s="19">
        <f t="shared" si="30"/>
        <v>1833.3333315</v>
      </c>
      <c r="P41" s="19">
        <f t="shared" si="30"/>
        <v>1833.3333315</v>
      </c>
      <c r="Q41" s="30">
        <f t="shared" si="30"/>
        <v>4333.3333263333334</v>
      </c>
      <c r="R41" s="19">
        <f t="shared" si="30"/>
        <v>1833.3333315</v>
      </c>
      <c r="S41" s="19">
        <f t="shared" si="30"/>
        <v>1833.3333315</v>
      </c>
      <c r="T41" s="30">
        <f t="shared" si="30"/>
        <v>2333.3333303333329</v>
      </c>
      <c r="U41" s="19">
        <f t="shared" si="30"/>
        <v>1833.3333315</v>
      </c>
      <c r="V41" s="19">
        <f t="shared" si="30"/>
        <v>1833.3333315</v>
      </c>
      <c r="W41" s="30">
        <f t="shared" si="30"/>
        <v>2333.3333303333329</v>
      </c>
      <c r="X41" s="19">
        <f t="shared" si="30"/>
        <v>1833.3333315</v>
      </c>
      <c r="Y41" s="19">
        <f t="shared" si="30"/>
        <v>1833.3333315</v>
      </c>
      <c r="Z41" s="30">
        <f t="shared" si="30"/>
        <v>3444.4444374444447</v>
      </c>
      <c r="AA41" s="19">
        <f t="shared" si="30"/>
        <v>1833.3333315</v>
      </c>
      <c r="AB41" s="19">
        <f t="shared" si="30"/>
        <v>1833.3333315</v>
      </c>
      <c r="AC41" s="30">
        <f t="shared" si="30"/>
        <v>2555.5555512222222</v>
      </c>
    </row>
    <row r="42" spans="1:29" s="68" customFormat="1" ht="35.25" customHeight="1" x14ac:dyDescent="0.25">
      <c r="A42" s="66" t="s">
        <v>71</v>
      </c>
      <c r="B42" s="29">
        <f t="shared" si="25"/>
        <v>64666.666606000006</v>
      </c>
      <c r="C42" s="31">
        <f>B42/$B$46</f>
        <v>0.13085120730551345</v>
      </c>
      <c r="D42" s="29">
        <f t="shared" ref="D42:N42" si="31">SUM(D36:D39)</f>
        <v>32333.333303000003</v>
      </c>
      <c r="E42" s="29">
        <f t="shared" si="31"/>
        <v>32333.333303000003</v>
      </c>
      <c r="F42" s="29">
        <f t="shared" si="31"/>
        <v>4666.6666619999996</v>
      </c>
      <c r="G42" s="29">
        <f t="shared" si="31"/>
        <v>4666.6666619999996</v>
      </c>
      <c r="H42" s="29">
        <f t="shared" si="31"/>
        <v>9333.3333239999993</v>
      </c>
      <c r="I42" s="29">
        <f t="shared" si="31"/>
        <v>5666.666663</v>
      </c>
      <c r="J42" s="29">
        <f t="shared" si="31"/>
        <v>5666.666663</v>
      </c>
      <c r="K42" s="29">
        <f t="shared" si="31"/>
        <v>11333.333326</v>
      </c>
      <c r="L42" s="29">
        <f t="shared" si="31"/>
        <v>3666.666663</v>
      </c>
      <c r="M42" s="29">
        <f t="shared" si="31"/>
        <v>3666.666663</v>
      </c>
      <c r="N42" s="29">
        <f t="shared" si="31"/>
        <v>13999.999975333334</v>
      </c>
      <c r="O42" s="29">
        <f t="shared" ref="O42:AC42" si="32">SUM(O36:O39)</f>
        <v>3666.666663</v>
      </c>
      <c r="P42" s="29">
        <f t="shared" si="32"/>
        <v>3666.666663</v>
      </c>
      <c r="Q42" s="29">
        <f t="shared" si="32"/>
        <v>8666.6666526666668</v>
      </c>
      <c r="R42" s="29">
        <f t="shared" si="32"/>
        <v>3666.666663</v>
      </c>
      <c r="S42" s="29">
        <f t="shared" si="32"/>
        <v>3666.666663</v>
      </c>
      <c r="T42" s="29">
        <f t="shared" si="32"/>
        <v>4666.6666606666658</v>
      </c>
      <c r="U42" s="29">
        <f t="shared" si="32"/>
        <v>3666.666663</v>
      </c>
      <c r="V42" s="29">
        <f t="shared" si="32"/>
        <v>3666.666663</v>
      </c>
      <c r="W42" s="29">
        <f t="shared" si="32"/>
        <v>4666.6666606666658</v>
      </c>
      <c r="X42" s="29">
        <f t="shared" si="32"/>
        <v>3666.666663</v>
      </c>
      <c r="Y42" s="29">
        <f t="shared" si="32"/>
        <v>3666.666663</v>
      </c>
      <c r="Z42" s="29">
        <f t="shared" si="32"/>
        <v>6888.8888748888894</v>
      </c>
      <c r="AA42" s="29">
        <f t="shared" si="32"/>
        <v>3666.666663</v>
      </c>
      <c r="AB42" s="29">
        <f t="shared" si="32"/>
        <v>3666.666663</v>
      </c>
      <c r="AC42" s="29">
        <f t="shared" si="32"/>
        <v>5111.1111024444444</v>
      </c>
    </row>
    <row r="43" spans="1:29" s="70" customFormat="1" ht="35.25" customHeight="1" x14ac:dyDescent="0.25">
      <c r="A43" s="69" t="s">
        <v>15</v>
      </c>
      <c r="B43" s="29">
        <f t="shared" si="25"/>
        <v>25199.999974800001</v>
      </c>
      <c r="C43" s="31">
        <f>B43/$B$46</f>
        <v>5.0991501400437719E-2</v>
      </c>
      <c r="D43" s="29">
        <f t="shared" ref="D43:AC43" si="33">0.15*(D19+D24)</f>
        <v>12599.9999874</v>
      </c>
      <c r="E43" s="29">
        <f t="shared" si="33"/>
        <v>12599.9999874</v>
      </c>
      <c r="F43" s="29">
        <f t="shared" si="33"/>
        <v>1574.9999984250001</v>
      </c>
      <c r="G43" s="29">
        <f t="shared" si="33"/>
        <v>1574.9999984250001</v>
      </c>
      <c r="H43" s="29">
        <f t="shared" si="33"/>
        <v>3149.9999968500001</v>
      </c>
      <c r="I43" s="29">
        <f t="shared" si="33"/>
        <v>1574.9999984250001</v>
      </c>
      <c r="J43" s="29">
        <f t="shared" si="33"/>
        <v>1574.9999984250001</v>
      </c>
      <c r="K43" s="29">
        <f t="shared" si="33"/>
        <v>3149.9999968500001</v>
      </c>
      <c r="L43" s="29">
        <f t="shared" si="33"/>
        <v>1574.9999984250001</v>
      </c>
      <c r="M43" s="29">
        <f t="shared" si="33"/>
        <v>1574.9999984250001</v>
      </c>
      <c r="N43" s="29">
        <f t="shared" si="33"/>
        <v>3149.9999968500001</v>
      </c>
      <c r="O43" s="29">
        <f t="shared" si="33"/>
        <v>1574.9999984250001</v>
      </c>
      <c r="P43" s="29">
        <f t="shared" si="33"/>
        <v>1574.9999984250001</v>
      </c>
      <c r="Q43" s="29">
        <f t="shared" si="33"/>
        <v>3149.9999968500001</v>
      </c>
      <c r="R43" s="29">
        <f t="shared" si="33"/>
        <v>1574.9999984250001</v>
      </c>
      <c r="S43" s="29">
        <f t="shared" si="33"/>
        <v>1574.9999984250001</v>
      </c>
      <c r="T43" s="29">
        <f t="shared" si="33"/>
        <v>3149.9999968500001</v>
      </c>
      <c r="U43" s="29">
        <f t="shared" si="33"/>
        <v>1574.9999984250001</v>
      </c>
      <c r="V43" s="29">
        <f t="shared" si="33"/>
        <v>1574.9999984250001</v>
      </c>
      <c r="W43" s="29">
        <f t="shared" si="33"/>
        <v>3149.9999968500001</v>
      </c>
      <c r="X43" s="29">
        <f t="shared" si="33"/>
        <v>1574.9999984250001</v>
      </c>
      <c r="Y43" s="29">
        <f t="shared" si="33"/>
        <v>1574.9999984250001</v>
      </c>
      <c r="Z43" s="29">
        <f t="shared" si="33"/>
        <v>3149.9999968500001</v>
      </c>
      <c r="AA43" s="29">
        <f t="shared" si="33"/>
        <v>1574.9999984250001</v>
      </c>
      <c r="AB43" s="29">
        <f t="shared" si="33"/>
        <v>1574.9999984250001</v>
      </c>
      <c r="AC43" s="29">
        <f t="shared" si="33"/>
        <v>3149.9999968500001</v>
      </c>
    </row>
    <row r="44" spans="1:29" s="72" customFormat="1" ht="35.25" customHeight="1" x14ac:dyDescent="0.25">
      <c r="A44" s="71" t="s">
        <v>41</v>
      </c>
      <c r="B44" s="10">
        <f>D44+E44</f>
        <v>239699.99981779998</v>
      </c>
      <c r="C44" s="32">
        <f t="shared" ref="C44:C46" si="34">B44/$B$46</f>
        <v>0.48502630510384642</v>
      </c>
      <c r="D44" s="10">
        <f>D21+D33+D40+D43</f>
        <v>119849.99990889999</v>
      </c>
      <c r="E44" s="10">
        <f t="shared" ref="E44:AC44" si="35">E21+E33+E40+E43</f>
        <v>119849.99990889999</v>
      </c>
      <c r="F44" s="10">
        <f t="shared" si="35"/>
        <v>23824.999984675003</v>
      </c>
      <c r="G44" s="10">
        <f t="shared" si="35"/>
        <v>23824.999984675003</v>
      </c>
      <c r="H44" s="10">
        <f t="shared" si="35"/>
        <v>47649.999969350007</v>
      </c>
      <c r="I44" s="10">
        <f t="shared" si="35"/>
        <v>20574.999989175001</v>
      </c>
      <c r="J44" s="10">
        <f t="shared" si="35"/>
        <v>20574.999989175001</v>
      </c>
      <c r="K44" s="10">
        <f t="shared" si="35"/>
        <v>41149.999978350002</v>
      </c>
      <c r="L44" s="10">
        <f t="shared" si="35"/>
        <v>12574.999989174999</v>
      </c>
      <c r="M44" s="10">
        <f t="shared" si="35"/>
        <v>12574.999989174999</v>
      </c>
      <c r="N44" s="10">
        <f t="shared" si="35"/>
        <v>28483.333303016665</v>
      </c>
      <c r="O44" s="10">
        <f t="shared" si="35"/>
        <v>12574.999989174999</v>
      </c>
      <c r="P44" s="10">
        <f t="shared" si="35"/>
        <v>12574.999989174999</v>
      </c>
      <c r="Q44" s="10">
        <f t="shared" si="35"/>
        <v>25816.666641683332</v>
      </c>
      <c r="R44" s="10">
        <f t="shared" si="35"/>
        <v>12574.999989174999</v>
      </c>
      <c r="S44" s="10">
        <f t="shared" si="35"/>
        <v>12574.999989174999</v>
      </c>
      <c r="T44" s="10">
        <f t="shared" si="35"/>
        <v>23816.66664568333</v>
      </c>
      <c r="U44" s="10">
        <f t="shared" si="35"/>
        <v>12574.999989174999</v>
      </c>
      <c r="V44" s="10">
        <f t="shared" si="35"/>
        <v>12574.999989174999</v>
      </c>
      <c r="W44" s="10">
        <f t="shared" si="35"/>
        <v>23816.66664568333</v>
      </c>
      <c r="X44" s="10">
        <f t="shared" si="35"/>
        <v>12574.999989174999</v>
      </c>
      <c r="Y44" s="10">
        <f t="shared" si="35"/>
        <v>12574.999989174999</v>
      </c>
      <c r="Z44" s="10">
        <f t="shared" si="35"/>
        <v>24927.777752794445</v>
      </c>
      <c r="AA44" s="10">
        <f t="shared" si="35"/>
        <v>12574.999989174999</v>
      </c>
      <c r="AB44" s="10">
        <f t="shared" si="35"/>
        <v>12574.999989174999</v>
      </c>
      <c r="AC44" s="10">
        <f t="shared" si="35"/>
        <v>24038.888866572222</v>
      </c>
    </row>
    <row r="45" spans="1:29" s="72" customFormat="1" ht="35.25" customHeight="1" x14ac:dyDescent="0.25">
      <c r="A45" s="73" t="s">
        <v>43</v>
      </c>
      <c r="B45" s="30">
        <f>D45+E45</f>
        <v>254499.99984299997</v>
      </c>
      <c r="C45" s="33">
        <f t="shared" si="34"/>
        <v>0.51497369489615352</v>
      </c>
      <c r="D45" s="30">
        <f>D41+D34+D22</f>
        <v>127249.99992149998</v>
      </c>
      <c r="E45" s="30">
        <f t="shared" ref="E45:AC45" si="36">E41+E34+E22</f>
        <v>127249.99992149998</v>
      </c>
      <c r="F45" s="30">
        <f t="shared" si="36"/>
        <v>22249.999986250001</v>
      </c>
      <c r="G45" s="30">
        <f t="shared" si="36"/>
        <v>22249.999986250001</v>
      </c>
      <c r="H45" s="30">
        <f t="shared" si="36"/>
        <v>44499.999972500002</v>
      </c>
      <c r="I45" s="30">
        <f t="shared" si="36"/>
        <v>38999.999990749995</v>
      </c>
      <c r="J45" s="30">
        <f t="shared" si="36"/>
        <v>38999.999990749995</v>
      </c>
      <c r="K45" s="30">
        <f t="shared" si="36"/>
        <v>77999.99998149999</v>
      </c>
      <c r="L45" s="30">
        <f t="shared" si="36"/>
        <v>10999.999990749999</v>
      </c>
      <c r="M45" s="30">
        <f t="shared" si="36"/>
        <v>10999.999990749999</v>
      </c>
      <c r="N45" s="30">
        <f t="shared" si="36"/>
        <v>25333.333306166664</v>
      </c>
      <c r="O45" s="30">
        <f t="shared" si="36"/>
        <v>10999.999990749999</v>
      </c>
      <c r="P45" s="30">
        <f t="shared" si="36"/>
        <v>10999.999990749999</v>
      </c>
      <c r="Q45" s="30">
        <f t="shared" si="36"/>
        <v>22666.666644833331</v>
      </c>
      <c r="R45" s="30">
        <f t="shared" si="36"/>
        <v>10999.999990749999</v>
      </c>
      <c r="S45" s="30">
        <f t="shared" si="36"/>
        <v>10999.999990749999</v>
      </c>
      <c r="T45" s="30">
        <f t="shared" si="36"/>
        <v>20666.666648833332</v>
      </c>
      <c r="U45" s="30">
        <f t="shared" si="36"/>
        <v>10999.999990749999</v>
      </c>
      <c r="V45" s="30">
        <f t="shared" si="36"/>
        <v>10999.999990749999</v>
      </c>
      <c r="W45" s="30">
        <f t="shared" si="36"/>
        <v>20666.666648833332</v>
      </c>
      <c r="X45" s="30">
        <f t="shared" si="36"/>
        <v>10999.999990749999</v>
      </c>
      <c r="Y45" s="30">
        <f t="shared" si="36"/>
        <v>10999.999990749999</v>
      </c>
      <c r="Z45" s="30">
        <f t="shared" si="36"/>
        <v>21777.77775594444</v>
      </c>
      <c r="AA45" s="30">
        <f t="shared" si="36"/>
        <v>10999.999990749999</v>
      </c>
      <c r="AB45" s="30">
        <f t="shared" si="36"/>
        <v>10999.999990749999</v>
      </c>
      <c r="AC45" s="30">
        <f t="shared" si="36"/>
        <v>20888.888869722221</v>
      </c>
    </row>
    <row r="46" spans="1:29" s="72" customFormat="1" ht="35.25" customHeight="1" x14ac:dyDescent="0.25">
      <c r="A46" s="66" t="s">
        <v>42</v>
      </c>
      <c r="B46" s="29">
        <f t="shared" si="25"/>
        <v>494199.99966079998</v>
      </c>
      <c r="C46" s="31">
        <f t="shared" si="34"/>
        <v>1</v>
      </c>
      <c r="D46" s="29">
        <f>D43+D42+D35+D23</f>
        <v>247099.99983039999</v>
      </c>
      <c r="E46" s="29">
        <f t="shared" ref="E46:AC46" si="37">E43+E42+E35+E23</f>
        <v>247099.99983039999</v>
      </c>
      <c r="F46" s="29">
        <f t="shared" si="37"/>
        <v>46074.999970924997</v>
      </c>
      <c r="G46" s="29">
        <f t="shared" si="37"/>
        <v>46074.999970924997</v>
      </c>
      <c r="H46" s="29">
        <f t="shared" si="37"/>
        <v>92149.999941849994</v>
      </c>
      <c r="I46" s="29">
        <f t="shared" si="37"/>
        <v>59574.999979925</v>
      </c>
      <c r="J46" s="29">
        <f t="shared" si="37"/>
        <v>59574.999979925</v>
      </c>
      <c r="K46" s="29">
        <f t="shared" si="37"/>
        <v>119149.99995985</v>
      </c>
      <c r="L46" s="29">
        <f t="shared" si="37"/>
        <v>23574.999979924996</v>
      </c>
      <c r="M46" s="29">
        <f t="shared" si="37"/>
        <v>23574.999979924996</v>
      </c>
      <c r="N46" s="29">
        <f t="shared" si="37"/>
        <v>53816.666609183325</v>
      </c>
      <c r="O46" s="29">
        <f t="shared" si="37"/>
        <v>23574.999979924996</v>
      </c>
      <c r="P46" s="29">
        <f t="shared" si="37"/>
        <v>23574.999979924996</v>
      </c>
      <c r="Q46" s="29">
        <f t="shared" si="37"/>
        <v>48483.333286516659</v>
      </c>
      <c r="R46" s="29">
        <f t="shared" si="37"/>
        <v>23574.999979924996</v>
      </c>
      <c r="S46" s="29">
        <f t="shared" si="37"/>
        <v>23574.999979924996</v>
      </c>
      <c r="T46" s="29">
        <f t="shared" si="37"/>
        <v>44483.333294516662</v>
      </c>
      <c r="U46" s="29">
        <f t="shared" si="37"/>
        <v>23574.999979924996</v>
      </c>
      <c r="V46" s="29">
        <f t="shared" si="37"/>
        <v>23574.999979924996</v>
      </c>
      <c r="W46" s="29">
        <f t="shared" si="37"/>
        <v>44483.333294516662</v>
      </c>
      <c r="X46" s="29">
        <f t="shared" si="37"/>
        <v>23574.999979924996</v>
      </c>
      <c r="Y46" s="29">
        <f t="shared" si="37"/>
        <v>23574.999979924996</v>
      </c>
      <c r="Z46" s="29">
        <f t="shared" si="37"/>
        <v>46705.555508738886</v>
      </c>
      <c r="AA46" s="29">
        <f t="shared" si="37"/>
        <v>23574.999979924996</v>
      </c>
      <c r="AB46" s="29">
        <f t="shared" si="37"/>
        <v>23574.999979924996</v>
      </c>
      <c r="AC46" s="29">
        <f t="shared" si="37"/>
        <v>44927.77773629444</v>
      </c>
    </row>
    <row r="47" spans="1:29" s="57" customFormat="1" ht="35.25" customHeight="1" x14ac:dyDescent="0.25">
      <c r="A47" s="71" t="s">
        <v>19</v>
      </c>
      <c r="B47" s="40">
        <f>B30/2</f>
        <v>2500</v>
      </c>
      <c r="C47" s="11"/>
      <c r="D47" s="12"/>
      <c r="E47" s="12"/>
      <c r="F47" s="12"/>
      <c r="G47" s="12"/>
      <c r="H47" s="74"/>
      <c r="I47" s="12"/>
      <c r="J47" s="12"/>
      <c r="K47" s="74"/>
      <c r="L47" s="12"/>
      <c r="M47" s="12"/>
      <c r="N47" s="74"/>
      <c r="O47" s="12"/>
      <c r="P47" s="12"/>
      <c r="Q47" s="74"/>
      <c r="R47" s="12"/>
      <c r="S47" s="12"/>
      <c r="T47" s="74"/>
      <c r="U47" s="12"/>
      <c r="V47" s="12"/>
      <c r="W47" s="74"/>
      <c r="X47" s="12"/>
      <c r="Y47" s="12"/>
      <c r="Z47" s="74"/>
      <c r="AA47" s="12"/>
      <c r="AB47" s="12"/>
      <c r="AC47" s="74"/>
    </row>
    <row r="48" spans="1:29" s="57" customFormat="1" ht="35.25" customHeight="1" x14ac:dyDescent="0.25">
      <c r="A48" s="56"/>
      <c r="B48" s="56"/>
      <c r="C48" s="58"/>
      <c r="D48" s="56"/>
      <c r="E48" s="56"/>
      <c r="F48" s="56"/>
      <c r="H48" s="72"/>
      <c r="I48" s="59"/>
      <c r="J48" s="59"/>
      <c r="K48" s="78"/>
      <c r="L48" s="56"/>
      <c r="M48" s="56"/>
      <c r="N48" s="78"/>
      <c r="O48" s="56"/>
      <c r="P48" s="56"/>
      <c r="Q48" s="78"/>
      <c r="R48" s="56"/>
      <c r="S48" s="56"/>
      <c r="T48" s="78"/>
      <c r="U48" s="56"/>
      <c r="V48" s="56"/>
      <c r="W48" s="78"/>
      <c r="X48" s="56"/>
      <c r="Y48" s="56"/>
      <c r="Z48" s="78"/>
      <c r="AA48" s="56"/>
      <c r="AB48" s="56"/>
      <c r="AC48" s="78"/>
    </row>
    <row r="49" spans="1:29" s="57" customFormat="1" ht="87" customHeight="1" x14ac:dyDescent="0.25">
      <c r="A49" s="75" t="s">
        <v>59</v>
      </c>
      <c r="B49" s="10">
        <f>'PRESUPUESTO B, FUERA Y NO FORES'!B17+'PRESUPUESTO B, FUERA Y NO FORES'!B25+B36</f>
        <v>58666.666608000007</v>
      </c>
      <c r="C49" s="76">
        <f>B49/'PRESUPUESTO B, FUERA Y NO FORES'!B44</f>
        <v>0.24475038236376109</v>
      </c>
      <c r="D49" s="56"/>
      <c r="E49" s="77"/>
      <c r="F49" s="56"/>
      <c r="H49" s="72"/>
      <c r="I49" s="59"/>
      <c r="J49" s="59"/>
      <c r="K49" s="78"/>
      <c r="L49" s="56"/>
      <c r="M49" s="56"/>
      <c r="N49" s="78"/>
      <c r="O49" s="56"/>
      <c r="P49" s="56"/>
      <c r="Q49" s="78"/>
      <c r="R49" s="56"/>
      <c r="S49" s="56"/>
      <c r="T49" s="78"/>
      <c r="U49" s="56"/>
      <c r="V49" s="56"/>
      <c r="W49" s="78"/>
      <c r="X49" s="56"/>
      <c r="Y49" s="56"/>
      <c r="Z49" s="78"/>
      <c r="AA49" s="56"/>
      <c r="AB49" s="56"/>
      <c r="AC49" s="78"/>
    </row>
    <row r="50" spans="1:29" ht="75" customHeight="1" x14ac:dyDescent="0.25">
      <c r="A50" s="75" t="s">
        <v>28</v>
      </c>
      <c r="B50" s="6">
        <v>30000</v>
      </c>
      <c r="C50" s="76">
        <f>B50/$B$46</f>
        <v>6.070416839455859E-2</v>
      </c>
      <c r="D50"/>
      <c r="E50"/>
      <c r="F50"/>
      <c r="I50"/>
      <c r="J50"/>
      <c r="K50" s="3"/>
      <c r="L50"/>
      <c r="M50"/>
      <c r="N50" s="3"/>
      <c r="O50"/>
      <c r="P50"/>
      <c r="Q50" s="3"/>
      <c r="R50"/>
      <c r="S50"/>
      <c r="T50" s="3"/>
      <c r="U50"/>
      <c r="V50"/>
      <c r="W50" s="3"/>
      <c r="X50"/>
      <c r="Y50"/>
      <c r="Z50" s="3"/>
      <c r="AA50"/>
      <c r="AB50"/>
      <c r="AC50" s="3"/>
    </row>
    <row r="51" spans="1:29" s="57" customFormat="1" ht="35.25" customHeight="1" x14ac:dyDescent="0.25">
      <c r="A51" s="115"/>
      <c r="B51" s="56"/>
      <c r="C51" s="58"/>
      <c r="D51" s="56"/>
      <c r="E51" s="56"/>
      <c r="F51" s="56"/>
      <c r="H51" s="72"/>
      <c r="I51" s="59"/>
      <c r="J51" s="59"/>
      <c r="K51" s="78"/>
      <c r="L51" s="56"/>
      <c r="M51" s="56"/>
      <c r="N51" s="78"/>
      <c r="O51" s="56"/>
      <c r="P51" s="56"/>
      <c r="Q51" s="78"/>
      <c r="R51" s="56"/>
      <c r="S51" s="56"/>
      <c r="T51" s="78"/>
      <c r="U51" s="56"/>
      <c r="V51" s="56"/>
      <c r="W51" s="78"/>
      <c r="X51" s="56"/>
      <c r="Y51" s="56"/>
      <c r="Z51" s="78"/>
      <c r="AA51" s="56"/>
      <c r="AB51" s="56"/>
      <c r="AC51" s="78"/>
    </row>
    <row r="52" spans="1:29" s="57" customFormat="1" ht="15" x14ac:dyDescent="0.25">
      <c r="A52" s="180" t="s">
        <v>61</v>
      </c>
      <c r="B52" s="180"/>
      <c r="C52" s="180"/>
      <c r="D52" s="180"/>
      <c r="E52" s="180"/>
      <c r="F52" s="180"/>
      <c r="G52" s="180"/>
      <c r="H52" s="180"/>
      <c r="I52" s="180"/>
      <c r="J52" s="180"/>
      <c r="K52" s="180"/>
      <c r="L52" s="56"/>
      <c r="M52" s="56"/>
      <c r="N52" s="78"/>
      <c r="O52" s="56"/>
      <c r="P52" s="56"/>
      <c r="Q52" s="78"/>
      <c r="R52" s="56"/>
      <c r="S52" s="56"/>
      <c r="T52" s="78"/>
      <c r="U52" s="56"/>
      <c r="V52" s="56"/>
      <c r="W52" s="78"/>
      <c r="X52" s="56"/>
      <c r="Y52" s="56"/>
      <c r="Z52" s="78"/>
      <c r="AA52" s="56"/>
      <c r="AB52" s="56"/>
      <c r="AC52" s="78"/>
    </row>
    <row r="53" spans="1:29" s="57" customFormat="1" ht="15" x14ac:dyDescent="0.25">
      <c r="A53" s="13" t="s">
        <v>62</v>
      </c>
      <c r="B53" s="14"/>
      <c r="C53" s="15"/>
      <c r="D53" s="15"/>
      <c r="E53" s="15"/>
      <c r="F53" s="15"/>
      <c r="G53" s="15"/>
      <c r="H53" s="15"/>
      <c r="I53" s="15"/>
      <c r="J53" s="15"/>
      <c r="K53" s="15"/>
      <c r="L53" s="56"/>
      <c r="M53" s="56"/>
      <c r="N53" s="78"/>
      <c r="O53" s="56"/>
      <c r="P53" s="56"/>
      <c r="Q53" s="78"/>
      <c r="R53" s="56"/>
      <c r="S53" s="56"/>
      <c r="T53" s="78"/>
      <c r="U53" s="56"/>
      <c r="V53" s="56"/>
      <c r="W53" s="78"/>
      <c r="X53" s="56"/>
      <c r="Y53" s="56"/>
      <c r="Z53" s="78"/>
      <c r="AA53" s="56"/>
      <c r="AB53" s="56"/>
      <c r="AC53" s="78"/>
    </row>
    <row r="54" spans="1:29" s="57" customFormat="1" ht="15" x14ac:dyDescent="0.25">
      <c r="A54" s="16" t="s">
        <v>63</v>
      </c>
      <c r="B54" s="14"/>
      <c r="C54" s="15"/>
      <c r="D54" s="15"/>
      <c r="E54" s="15"/>
      <c r="F54" s="15"/>
      <c r="G54" s="15"/>
      <c r="H54" s="15"/>
      <c r="I54" s="15"/>
      <c r="J54" s="15"/>
      <c r="K54" s="15"/>
      <c r="L54" s="56"/>
      <c r="M54" s="56"/>
      <c r="N54" s="78"/>
      <c r="O54" s="56"/>
      <c r="P54" s="56"/>
      <c r="Q54" s="78"/>
      <c r="R54" s="56"/>
      <c r="S54" s="56"/>
      <c r="T54" s="78"/>
      <c r="U54" s="56"/>
      <c r="V54" s="56"/>
      <c r="W54" s="78"/>
      <c r="X54" s="56"/>
      <c r="Y54" s="56"/>
      <c r="Z54" s="78"/>
      <c r="AA54" s="56"/>
      <c r="AB54" s="56"/>
      <c r="AC54" s="78"/>
    </row>
    <row r="55" spans="1:29" s="57" customFormat="1" ht="15" x14ac:dyDescent="0.25">
      <c r="A55" s="16" t="s">
        <v>64</v>
      </c>
      <c r="B55" s="14"/>
      <c r="C55" s="15"/>
      <c r="D55" s="15"/>
      <c r="E55" s="15"/>
      <c r="F55" s="15"/>
      <c r="G55" s="15"/>
      <c r="H55" s="15"/>
      <c r="I55" s="15"/>
      <c r="J55" s="15"/>
      <c r="K55" s="15"/>
      <c r="L55" s="56"/>
      <c r="M55" s="56"/>
      <c r="N55" s="78"/>
      <c r="O55" s="56"/>
      <c r="P55" s="56"/>
      <c r="Q55" s="78"/>
      <c r="R55" s="56"/>
      <c r="S55" s="56"/>
      <c r="T55" s="78"/>
      <c r="U55" s="56"/>
      <c r="V55" s="56"/>
      <c r="W55" s="78"/>
      <c r="X55" s="56"/>
      <c r="Y55" s="56"/>
      <c r="Z55" s="78"/>
      <c r="AA55" s="56"/>
      <c r="AB55" s="56"/>
      <c r="AC55" s="78"/>
    </row>
    <row r="56" spans="1:29" s="57" customFormat="1" ht="35.25" customHeight="1" x14ac:dyDescent="0.25">
      <c r="B56" s="56"/>
      <c r="C56" s="58"/>
      <c r="D56" s="56"/>
      <c r="E56" s="56"/>
      <c r="F56" s="56"/>
      <c r="H56" s="72"/>
      <c r="I56" s="59"/>
      <c r="J56" s="59"/>
      <c r="K56" s="78"/>
      <c r="L56" s="56"/>
      <c r="M56" s="56"/>
      <c r="N56" s="78"/>
      <c r="O56" s="56"/>
      <c r="P56" s="56"/>
      <c r="Q56" s="78"/>
      <c r="R56" s="56"/>
      <c r="S56" s="56"/>
      <c r="T56" s="78"/>
      <c r="U56" s="56"/>
      <c r="V56" s="56"/>
      <c r="W56" s="78"/>
      <c r="X56" s="56"/>
      <c r="Y56" s="56"/>
      <c r="Z56" s="78"/>
      <c r="AA56" s="56"/>
      <c r="AB56" s="56"/>
      <c r="AC56" s="78"/>
    </row>
    <row r="57" spans="1:29" s="57" customFormat="1" ht="15" x14ac:dyDescent="0.25">
      <c r="A57" s="116" t="s">
        <v>74</v>
      </c>
      <c r="B57" s="117"/>
      <c r="C57" s="118"/>
      <c r="D57" s="117"/>
      <c r="E57" s="117"/>
      <c r="F57" s="117"/>
      <c r="G57" s="119"/>
      <c r="H57" s="120"/>
      <c r="I57" s="121"/>
      <c r="J57" s="121"/>
      <c r="K57" s="122"/>
      <c r="L57" s="117"/>
      <c r="M57" s="117"/>
      <c r="N57" s="122"/>
      <c r="O57" s="117"/>
      <c r="P57" s="117"/>
      <c r="Q57" s="122"/>
      <c r="R57" s="117"/>
      <c r="S57" s="117"/>
      <c r="T57" s="122"/>
      <c r="U57" s="117"/>
      <c r="V57" s="117"/>
      <c r="W57" s="78"/>
      <c r="X57" s="56"/>
      <c r="Y57" s="56"/>
      <c r="Z57" s="78"/>
      <c r="AA57" s="56"/>
      <c r="AB57" s="56"/>
      <c r="AC57" s="78"/>
    </row>
    <row r="58" spans="1:29" s="57" customFormat="1" ht="15.75" x14ac:dyDescent="0.25">
      <c r="A58" s="123" t="s">
        <v>75</v>
      </c>
      <c r="B58" s="123"/>
      <c r="C58" s="123"/>
      <c r="D58" s="123"/>
      <c r="E58" s="123"/>
      <c r="F58" s="123"/>
      <c r="G58" s="123"/>
      <c r="H58" s="123"/>
      <c r="I58" s="123"/>
      <c r="J58" s="124"/>
      <c r="K58" s="125"/>
      <c r="L58" s="126"/>
      <c r="M58" s="126"/>
      <c r="N58" s="125"/>
      <c r="O58" s="127"/>
      <c r="P58" s="127"/>
      <c r="Q58" s="128"/>
      <c r="R58" s="127"/>
      <c r="S58" s="127"/>
      <c r="T58" s="128"/>
      <c r="U58" s="127"/>
      <c r="V58" s="127"/>
      <c r="W58" s="78"/>
      <c r="X58" s="56"/>
      <c r="Y58" s="56"/>
      <c r="Z58" s="78"/>
      <c r="AA58" s="56"/>
      <c r="AB58" s="56"/>
      <c r="AC58" s="78"/>
    </row>
    <row r="59" spans="1:29" s="57" customFormat="1" ht="15.75" x14ac:dyDescent="0.25">
      <c r="A59" s="179" t="s">
        <v>76</v>
      </c>
      <c r="B59" s="179"/>
      <c r="C59" s="179"/>
      <c r="D59" s="179"/>
      <c r="E59" s="179"/>
      <c r="F59" s="179"/>
      <c r="G59" s="179"/>
      <c r="H59" s="179"/>
      <c r="I59" s="179"/>
      <c r="J59" s="179"/>
      <c r="K59" s="179"/>
      <c r="L59" s="179"/>
      <c r="M59" s="179"/>
      <c r="N59" s="179"/>
      <c r="O59" s="179"/>
      <c r="P59" s="179"/>
      <c r="Q59" s="179"/>
      <c r="R59" s="179"/>
      <c r="S59" s="179"/>
      <c r="T59" s="179"/>
      <c r="U59" s="179"/>
      <c r="V59" s="179"/>
      <c r="W59" s="78"/>
      <c r="X59" s="56"/>
      <c r="Y59" s="56"/>
      <c r="Z59" s="78"/>
      <c r="AA59" s="56"/>
      <c r="AB59" s="56"/>
      <c r="AC59" s="78"/>
    </row>
    <row r="60" spans="1:29" s="57" customFormat="1" ht="15.75" x14ac:dyDescent="0.25">
      <c r="A60" s="179" t="s">
        <v>77</v>
      </c>
      <c r="B60" s="179"/>
      <c r="C60" s="179"/>
      <c r="D60" s="179"/>
      <c r="E60" s="179"/>
      <c r="F60" s="179"/>
      <c r="G60" s="179"/>
      <c r="H60" s="179"/>
      <c r="I60" s="179"/>
      <c r="J60" s="179"/>
      <c r="K60" s="179"/>
      <c r="L60" s="179"/>
      <c r="M60" s="179"/>
      <c r="N60" s="179"/>
      <c r="O60" s="179"/>
      <c r="P60" s="179"/>
      <c r="Q60" s="179"/>
      <c r="R60" s="179"/>
      <c r="S60" s="179"/>
      <c r="T60" s="179"/>
      <c r="U60" s="179"/>
      <c r="V60" s="127"/>
      <c r="W60" s="78"/>
      <c r="X60" s="56"/>
      <c r="Y60" s="56"/>
      <c r="Z60" s="78"/>
      <c r="AA60" s="56"/>
      <c r="AB60" s="56"/>
      <c r="AC60" s="78"/>
    </row>
    <row r="61" spans="1:29" s="57" customFormat="1" ht="15.75" x14ac:dyDescent="0.25">
      <c r="A61" s="178" t="s">
        <v>80</v>
      </c>
      <c r="B61" s="178"/>
      <c r="C61" s="178"/>
      <c r="D61" s="178"/>
      <c r="E61" s="178"/>
      <c r="F61" s="178"/>
      <c r="G61" s="178"/>
      <c r="H61" s="178"/>
      <c r="I61" s="178"/>
      <c r="J61" s="178"/>
      <c r="K61" s="125"/>
      <c r="L61" s="126"/>
      <c r="M61" s="126"/>
      <c r="N61" s="125"/>
      <c r="O61" s="127"/>
      <c r="P61" s="127"/>
      <c r="Q61" s="128"/>
      <c r="R61" s="127"/>
      <c r="S61" s="127"/>
      <c r="T61" s="128"/>
      <c r="U61" s="127"/>
      <c r="V61" s="127"/>
      <c r="W61" s="78"/>
      <c r="X61" s="56"/>
      <c r="Y61" s="56"/>
      <c r="Z61" s="78"/>
      <c r="AA61" s="56"/>
      <c r="AB61" s="56"/>
      <c r="AC61" s="78"/>
    </row>
    <row r="62" spans="1:29" s="57" customFormat="1" ht="15.75" x14ac:dyDescent="0.25">
      <c r="A62" s="179" t="s">
        <v>78</v>
      </c>
      <c r="B62" s="179"/>
      <c r="C62" s="179"/>
      <c r="D62" s="179"/>
      <c r="E62" s="179"/>
      <c r="F62" s="179"/>
      <c r="G62" s="179"/>
      <c r="H62" s="179"/>
      <c r="I62" s="179"/>
      <c r="J62" s="179"/>
      <c r="K62" s="125"/>
      <c r="L62" s="126"/>
      <c r="M62" s="126"/>
      <c r="N62" s="125"/>
      <c r="O62" s="127"/>
      <c r="P62" s="127"/>
      <c r="Q62" s="128"/>
      <c r="R62" s="127"/>
      <c r="S62" s="127"/>
      <c r="T62" s="128"/>
      <c r="U62" s="127"/>
      <c r="V62" s="127"/>
      <c r="W62" s="78"/>
      <c r="X62" s="56"/>
      <c r="Y62" s="56"/>
      <c r="Z62" s="78"/>
      <c r="AA62" s="56"/>
      <c r="AB62" s="56"/>
      <c r="AC62" s="78"/>
    </row>
    <row r="63" spans="1:29" s="57" customFormat="1" ht="15.75" x14ac:dyDescent="0.25">
      <c r="A63" s="179" t="s">
        <v>79</v>
      </c>
      <c r="B63" s="179"/>
      <c r="C63" s="179"/>
      <c r="D63" s="179"/>
      <c r="E63" s="179"/>
      <c r="F63" s="179"/>
      <c r="G63" s="179"/>
      <c r="H63" s="179"/>
      <c r="I63" s="179"/>
      <c r="J63" s="179"/>
      <c r="K63" s="125"/>
      <c r="L63" s="126"/>
      <c r="M63" s="126"/>
      <c r="N63" s="125"/>
      <c r="O63" s="127"/>
      <c r="P63" s="127"/>
      <c r="Q63" s="128"/>
      <c r="R63" s="127"/>
      <c r="S63" s="127"/>
      <c r="T63" s="128"/>
      <c r="U63" s="127"/>
      <c r="V63" s="127"/>
      <c r="W63" s="78"/>
      <c r="X63" s="56"/>
      <c r="Y63" s="56"/>
      <c r="Z63" s="78"/>
      <c r="AA63" s="56"/>
      <c r="AB63" s="56"/>
      <c r="AC63" s="78"/>
    </row>
    <row r="64" spans="1:29" s="57" customFormat="1" ht="35.25" customHeight="1" x14ac:dyDescent="0.25">
      <c r="B64" s="56"/>
      <c r="C64" s="58"/>
      <c r="D64" s="56"/>
      <c r="E64" s="56"/>
      <c r="F64" s="56"/>
      <c r="H64" s="72"/>
      <c r="I64" s="59"/>
      <c r="J64" s="59"/>
      <c r="K64" s="78"/>
      <c r="L64" s="56"/>
      <c r="M64" s="56"/>
      <c r="N64" s="78"/>
      <c r="O64" s="56"/>
      <c r="P64" s="56"/>
      <c r="Q64" s="78"/>
      <c r="R64" s="56"/>
      <c r="S64" s="56"/>
      <c r="T64" s="78"/>
      <c r="U64" s="56"/>
      <c r="V64" s="56"/>
      <c r="W64" s="78"/>
      <c r="X64" s="56"/>
      <c r="Y64" s="56"/>
      <c r="Z64" s="78"/>
      <c r="AA64" s="56"/>
      <c r="AB64" s="56"/>
      <c r="AC64" s="78"/>
    </row>
    <row r="65" spans="1:29" s="57" customFormat="1" ht="35.25" customHeight="1" x14ac:dyDescent="0.25">
      <c r="B65" s="56"/>
      <c r="C65" s="58"/>
      <c r="D65" s="56"/>
      <c r="E65" s="56"/>
      <c r="F65" s="56"/>
      <c r="H65" s="72"/>
      <c r="I65" s="59"/>
      <c r="J65" s="59"/>
      <c r="K65" s="78"/>
      <c r="L65" s="56"/>
      <c r="M65" s="56"/>
      <c r="N65" s="78"/>
      <c r="O65" s="56"/>
      <c r="P65" s="56"/>
      <c r="Q65" s="78"/>
      <c r="R65" s="56"/>
      <c r="S65" s="56"/>
      <c r="T65" s="78"/>
      <c r="U65" s="56"/>
      <c r="V65" s="56"/>
      <c r="W65" s="78"/>
      <c r="X65" s="56"/>
      <c r="Y65" s="56"/>
      <c r="Z65" s="78"/>
      <c r="AA65" s="56"/>
      <c r="AB65" s="56"/>
      <c r="AC65" s="78"/>
    </row>
    <row r="66" spans="1:29" s="57" customFormat="1" ht="35.25" customHeight="1" x14ac:dyDescent="0.25">
      <c r="B66" s="56"/>
      <c r="C66" s="58"/>
      <c r="D66" s="56"/>
      <c r="E66" s="56"/>
      <c r="F66" s="56"/>
      <c r="H66" s="72"/>
      <c r="I66" s="59"/>
      <c r="J66" s="59"/>
      <c r="K66" s="78"/>
      <c r="L66" s="56"/>
      <c r="M66" s="56"/>
      <c r="N66" s="78"/>
      <c r="O66" s="56"/>
      <c r="P66" s="56"/>
      <c r="Q66" s="78"/>
      <c r="R66" s="56"/>
      <c r="S66" s="56"/>
      <c r="T66" s="78"/>
      <c r="U66" s="56"/>
      <c r="V66" s="56"/>
      <c r="W66" s="78"/>
      <c r="X66" s="56"/>
      <c r="Y66" s="56"/>
      <c r="Z66" s="78"/>
      <c r="AA66" s="56"/>
      <c r="AB66" s="56"/>
      <c r="AC66" s="78"/>
    </row>
    <row r="67" spans="1:29" s="57" customFormat="1" ht="35.25" customHeight="1" x14ac:dyDescent="0.25">
      <c r="B67" s="56"/>
      <c r="C67" s="58"/>
      <c r="D67" s="56"/>
      <c r="E67" s="56"/>
      <c r="F67" s="56"/>
      <c r="H67" s="72"/>
      <c r="I67" s="59"/>
      <c r="J67" s="59"/>
      <c r="K67" s="78"/>
      <c r="L67" s="56"/>
      <c r="M67" s="56"/>
      <c r="N67" s="78"/>
      <c r="O67" s="56"/>
      <c r="P67" s="56"/>
      <c r="Q67" s="78"/>
      <c r="R67" s="56"/>
      <c r="S67" s="56"/>
      <c r="T67" s="78"/>
      <c r="U67" s="56"/>
      <c r="V67" s="56"/>
      <c r="W67" s="78"/>
      <c r="X67" s="56"/>
      <c r="Y67" s="56"/>
      <c r="Z67" s="78"/>
      <c r="AA67" s="56"/>
      <c r="AB67" s="56"/>
      <c r="AC67" s="78"/>
    </row>
    <row r="68" spans="1:29" s="57" customFormat="1" ht="35.25" customHeight="1" x14ac:dyDescent="0.25">
      <c r="B68" s="56"/>
      <c r="C68" s="58"/>
      <c r="D68" s="56"/>
      <c r="E68" s="56"/>
      <c r="F68" s="56"/>
      <c r="H68" s="72"/>
      <c r="I68" s="59"/>
      <c r="J68" s="59"/>
      <c r="K68" s="78"/>
      <c r="L68" s="56"/>
      <c r="M68" s="56"/>
      <c r="N68" s="78"/>
      <c r="O68" s="56"/>
      <c r="P68" s="56"/>
      <c r="Q68" s="78"/>
      <c r="R68" s="56"/>
      <c r="S68" s="56"/>
      <c r="T68" s="78"/>
      <c r="U68" s="56"/>
      <c r="V68" s="56"/>
      <c r="W68" s="78"/>
      <c r="X68" s="56"/>
      <c r="Y68" s="56"/>
      <c r="Z68" s="78"/>
      <c r="AA68" s="56"/>
      <c r="AB68" s="56"/>
      <c r="AC68" s="78"/>
    </row>
    <row r="69" spans="1:29" s="57" customFormat="1" ht="35.25" customHeight="1" x14ac:dyDescent="0.25">
      <c r="B69" s="56"/>
      <c r="C69" s="58"/>
      <c r="D69" s="56"/>
      <c r="E69" s="56"/>
      <c r="F69" s="56"/>
      <c r="H69" s="72"/>
      <c r="I69" s="59"/>
      <c r="J69" s="59"/>
      <c r="K69" s="78"/>
      <c r="L69" s="56"/>
      <c r="M69" s="56"/>
      <c r="N69" s="78"/>
      <c r="O69" s="56"/>
      <c r="P69" s="56"/>
      <c r="Q69" s="78"/>
      <c r="R69" s="56"/>
      <c r="S69" s="56"/>
      <c r="T69" s="78"/>
      <c r="U69" s="56"/>
      <c r="V69" s="56"/>
      <c r="W69" s="78"/>
      <c r="X69" s="56"/>
      <c r="Y69" s="56"/>
      <c r="Z69" s="78"/>
      <c r="AA69" s="56"/>
      <c r="AB69" s="56"/>
      <c r="AC69" s="78"/>
    </row>
    <row r="70" spans="1:29" s="57" customFormat="1" ht="35.25" customHeight="1" x14ac:dyDescent="0.25">
      <c r="A70" s="17" t="s">
        <v>62</v>
      </c>
      <c r="B70" s="56"/>
      <c r="C70" s="58"/>
      <c r="D70" s="56"/>
      <c r="E70" s="56"/>
      <c r="F70" s="56"/>
      <c r="H70" s="72"/>
      <c r="I70" s="59"/>
      <c r="J70" s="59"/>
      <c r="K70" s="78"/>
      <c r="L70" s="56"/>
      <c r="M70" s="56"/>
      <c r="N70" s="78"/>
      <c r="O70" s="56"/>
      <c r="P70" s="56"/>
      <c r="Q70" s="78"/>
      <c r="R70" s="56"/>
      <c r="S70" s="56"/>
      <c r="T70" s="78"/>
      <c r="U70" s="56"/>
      <c r="V70" s="56"/>
      <c r="W70" s="78"/>
      <c r="X70" s="56"/>
      <c r="Y70" s="56"/>
      <c r="Z70" s="78"/>
      <c r="AA70" s="56"/>
      <c r="AB70" s="56"/>
      <c r="AC70" s="78"/>
    </row>
    <row r="71" spans="1:29" s="57" customFormat="1" ht="35.25" customHeight="1" x14ac:dyDescent="0.25">
      <c r="A71" s="18" t="s">
        <v>63</v>
      </c>
      <c r="B71" s="56"/>
      <c r="C71" s="58"/>
      <c r="D71" s="56"/>
      <c r="E71" s="56"/>
      <c r="F71" s="56"/>
      <c r="H71" s="72"/>
      <c r="I71" s="59"/>
      <c r="J71" s="59"/>
      <c r="K71" s="78"/>
      <c r="L71" s="56"/>
      <c r="M71" s="56"/>
      <c r="N71" s="78"/>
      <c r="O71" s="56"/>
      <c r="P71" s="56"/>
      <c r="Q71" s="78"/>
      <c r="R71" s="56"/>
      <c r="S71" s="56"/>
      <c r="T71" s="78"/>
      <c r="U71" s="56"/>
      <c r="V71" s="56"/>
      <c r="W71" s="78"/>
      <c r="X71" s="56"/>
      <c r="Y71" s="56"/>
      <c r="Z71" s="78"/>
      <c r="AA71" s="56"/>
      <c r="AB71" s="56"/>
      <c r="AC71" s="78"/>
    </row>
    <row r="72" spans="1:29" s="57" customFormat="1" ht="35.25" customHeight="1" x14ac:dyDescent="0.25">
      <c r="A72" s="18" t="s">
        <v>64</v>
      </c>
      <c r="B72" s="56"/>
      <c r="C72" s="58"/>
      <c r="D72" s="56"/>
      <c r="E72" s="56"/>
      <c r="F72" s="56"/>
      <c r="H72" s="72"/>
      <c r="I72" s="59"/>
      <c r="J72" s="59"/>
      <c r="K72" s="78"/>
      <c r="L72" s="56"/>
      <c r="M72" s="56"/>
      <c r="N72" s="78"/>
      <c r="O72" s="56"/>
      <c r="P72" s="56"/>
      <c r="Q72" s="78"/>
      <c r="R72" s="56"/>
      <c r="S72" s="56"/>
      <c r="T72" s="78"/>
      <c r="U72" s="56"/>
      <c r="V72" s="56"/>
      <c r="W72" s="78"/>
      <c r="X72" s="56"/>
      <c r="Y72" s="56"/>
      <c r="Z72" s="78"/>
      <c r="AA72" s="56"/>
      <c r="AB72" s="56"/>
      <c r="AC72" s="78"/>
    </row>
    <row r="73" spans="1:29" s="57" customFormat="1" ht="35.25" customHeight="1" x14ac:dyDescent="0.25">
      <c r="B73" s="56"/>
      <c r="C73" s="58"/>
      <c r="D73" s="56"/>
      <c r="E73" s="56"/>
      <c r="F73" s="56"/>
      <c r="H73" s="72"/>
      <c r="I73" s="59"/>
      <c r="J73" s="59"/>
      <c r="K73" s="78"/>
      <c r="L73" s="56"/>
      <c r="M73" s="56"/>
      <c r="N73" s="78"/>
      <c r="O73" s="56"/>
      <c r="P73" s="56"/>
      <c r="Q73" s="78"/>
      <c r="R73" s="56"/>
      <c r="S73" s="56"/>
      <c r="T73" s="78"/>
      <c r="U73" s="56"/>
      <c r="V73" s="56"/>
      <c r="W73" s="78"/>
      <c r="X73" s="56"/>
      <c r="Y73" s="56"/>
      <c r="Z73" s="78"/>
      <c r="AA73" s="56"/>
      <c r="AB73" s="56"/>
      <c r="AC73" s="78"/>
    </row>
    <row r="74" spans="1:29" s="57" customFormat="1" ht="35.25" customHeight="1" x14ac:dyDescent="0.25">
      <c r="B74" s="56"/>
      <c r="C74" s="58"/>
      <c r="D74" s="56"/>
      <c r="E74" s="56"/>
      <c r="F74" s="56"/>
      <c r="H74" s="72"/>
      <c r="I74" s="59"/>
      <c r="J74" s="59"/>
      <c r="K74" s="78"/>
      <c r="L74" s="56"/>
      <c r="M74" s="56"/>
      <c r="N74" s="78"/>
      <c r="O74" s="56"/>
      <c r="P74" s="56"/>
      <c r="Q74" s="78"/>
      <c r="R74" s="56"/>
      <c r="S74" s="56"/>
      <c r="T74" s="78"/>
      <c r="U74" s="56"/>
      <c r="V74" s="56"/>
      <c r="W74" s="78"/>
      <c r="X74" s="56"/>
      <c r="Y74" s="56"/>
      <c r="Z74" s="78"/>
      <c r="AA74" s="56"/>
      <c r="AB74" s="56"/>
      <c r="AC74" s="78"/>
    </row>
    <row r="75" spans="1:29" s="57" customFormat="1" ht="35.25" customHeight="1" x14ac:dyDescent="0.25">
      <c r="B75" s="56"/>
      <c r="C75" s="58"/>
      <c r="D75" s="56"/>
      <c r="E75" s="56"/>
      <c r="F75" s="56"/>
      <c r="H75" s="72"/>
      <c r="I75" s="59"/>
      <c r="J75" s="59"/>
      <c r="K75" s="78"/>
      <c r="L75" s="56"/>
      <c r="M75" s="56"/>
      <c r="N75" s="78"/>
      <c r="O75" s="56"/>
      <c r="P75" s="56"/>
      <c r="Q75" s="78"/>
      <c r="R75" s="56"/>
      <c r="S75" s="56"/>
      <c r="T75" s="78"/>
      <c r="U75" s="56"/>
      <c r="V75" s="56"/>
      <c r="W75" s="78"/>
      <c r="X75" s="56"/>
      <c r="Y75" s="56"/>
      <c r="Z75" s="78"/>
      <c r="AA75" s="56"/>
      <c r="AB75" s="56"/>
      <c r="AC75" s="78"/>
    </row>
    <row r="76" spans="1:29" s="57" customFormat="1" ht="35.25" customHeight="1" x14ac:dyDescent="0.25">
      <c r="B76" s="56"/>
      <c r="C76" s="58"/>
      <c r="D76" s="56"/>
      <c r="E76" s="56"/>
      <c r="F76" s="56"/>
      <c r="H76" s="72"/>
      <c r="I76" s="59"/>
      <c r="J76" s="59"/>
      <c r="K76" s="78"/>
      <c r="L76" s="56"/>
      <c r="M76" s="56"/>
      <c r="N76" s="78"/>
      <c r="O76" s="56"/>
      <c r="P76" s="56"/>
      <c r="Q76" s="78"/>
      <c r="R76" s="56"/>
      <c r="S76" s="56"/>
      <c r="T76" s="78"/>
      <c r="U76" s="56"/>
      <c r="V76" s="56"/>
      <c r="W76" s="78"/>
      <c r="X76" s="56"/>
      <c r="Y76" s="56"/>
      <c r="Z76" s="78"/>
      <c r="AA76" s="56"/>
      <c r="AB76" s="56"/>
      <c r="AC76" s="78"/>
    </row>
    <row r="77" spans="1:29" s="57" customFormat="1" ht="35.25" customHeight="1" x14ac:dyDescent="0.25">
      <c r="B77" s="56"/>
      <c r="C77" s="58"/>
      <c r="D77" s="56"/>
      <c r="E77" s="56"/>
      <c r="F77" s="56"/>
      <c r="H77" s="72"/>
      <c r="I77" s="59"/>
      <c r="J77" s="59"/>
      <c r="K77" s="78"/>
      <c r="L77" s="56"/>
      <c r="M77" s="56"/>
      <c r="N77" s="78"/>
      <c r="O77" s="56"/>
      <c r="P77" s="56"/>
      <c r="Q77" s="78"/>
      <c r="R77" s="56"/>
      <c r="S77" s="56"/>
      <c r="T77" s="78"/>
      <c r="U77" s="56"/>
      <c r="V77" s="56"/>
      <c r="W77" s="78"/>
      <c r="X77" s="56"/>
      <c r="Y77" s="56"/>
      <c r="Z77" s="78"/>
      <c r="AA77" s="56"/>
      <c r="AB77" s="56"/>
      <c r="AC77" s="78"/>
    </row>
    <row r="78" spans="1:29" s="57" customFormat="1" ht="35.25" customHeight="1" x14ac:dyDescent="0.25">
      <c r="B78" s="56"/>
      <c r="C78" s="58"/>
      <c r="D78" s="56"/>
      <c r="E78" s="56"/>
      <c r="F78" s="56"/>
      <c r="H78" s="72"/>
      <c r="I78" s="59"/>
      <c r="J78" s="59"/>
      <c r="K78" s="78"/>
      <c r="L78" s="56"/>
      <c r="M78" s="56"/>
      <c r="N78" s="78"/>
      <c r="O78" s="56"/>
      <c r="P78" s="56"/>
      <c r="Q78" s="78"/>
      <c r="R78" s="56"/>
      <c r="S78" s="56"/>
      <c r="T78" s="78"/>
      <c r="U78" s="56"/>
      <c r="V78" s="56"/>
      <c r="W78" s="78"/>
      <c r="X78" s="56"/>
      <c r="Y78" s="56"/>
      <c r="Z78" s="78"/>
      <c r="AA78" s="56"/>
      <c r="AB78" s="56"/>
      <c r="AC78" s="78"/>
    </row>
    <row r="79" spans="1:29" s="57" customFormat="1" ht="35.25" customHeight="1" x14ac:dyDescent="0.25">
      <c r="B79" s="56"/>
      <c r="C79" s="58"/>
      <c r="D79" s="56"/>
      <c r="E79" s="56"/>
      <c r="F79" s="56"/>
      <c r="H79" s="72"/>
      <c r="I79" s="59"/>
      <c r="J79" s="59"/>
      <c r="K79" s="78"/>
      <c r="L79" s="56"/>
      <c r="M79" s="56"/>
      <c r="N79" s="78"/>
      <c r="O79" s="56"/>
      <c r="P79" s="56"/>
      <c r="Q79" s="78"/>
      <c r="R79" s="56"/>
      <c r="S79" s="56"/>
      <c r="T79" s="78"/>
      <c r="U79" s="56"/>
      <c r="V79" s="56"/>
      <c r="W79" s="78"/>
      <c r="X79" s="56"/>
      <c r="Y79" s="56"/>
      <c r="Z79" s="78"/>
      <c r="AA79" s="56"/>
      <c r="AB79" s="56"/>
      <c r="AC79" s="78"/>
    </row>
    <row r="80" spans="1:29" s="57" customFormat="1" ht="35.25" customHeight="1" x14ac:dyDescent="0.25">
      <c r="B80" s="56"/>
      <c r="C80" s="58"/>
      <c r="D80" s="56"/>
      <c r="E80" s="56"/>
      <c r="F80" s="56"/>
      <c r="H80" s="72"/>
      <c r="I80" s="59"/>
      <c r="J80" s="59"/>
      <c r="K80" s="78"/>
      <c r="L80" s="56"/>
      <c r="M80" s="56"/>
      <c r="N80" s="78"/>
      <c r="O80" s="56"/>
      <c r="P80" s="56"/>
      <c r="Q80" s="78"/>
      <c r="R80" s="56"/>
      <c r="S80" s="56"/>
      <c r="T80" s="78"/>
      <c r="U80" s="56"/>
      <c r="V80" s="56"/>
      <c r="W80" s="78"/>
      <c r="X80" s="56"/>
      <c r="Y80" s="56"/>
      <c r="Z80" s="78"/>
      <c r="AA80" s="56"/>
      <c r="AB80" s="56"/>
      <c r="AC80" s="78"/>
    </row>
    <row r="81" spans="2:29" s="57" customFormat="1" ht="35.25" customHeight="1" x14ac:dyDescent="0.25">
      <c r="B81" s="56"/>
      <c r="C81" s="58"/>
      <c r="D81" s="56"/>
      <c r="E81" s="56"/>
      <c r="F81" s="56"/>
      <c r="H81" s="72"/>
      <c r="I81" s="59"/>
      <c r="J81" s="59"/>
      <c r="K81" s="78"/>
      <c r="L81" s="56"/>
      <c r="M81" s="56"/>
      <c r="N81" s="78"/>
      <c r="O81" s="56"/>
      <c r="P81" s="56"/>
      <c r="Q81" s="78"/>
      <c r="R81" s="56"/>
      <c r="S81" s="56"/>
      <c r="T81" s="78"/>
      <c r="U81" s="56"/>
      <c r="V81" s="56"/>
      <c r="W81" s="78"/>
      <c r="X81" s="56"/>
      <c r="Y81" s="56"/>
      <c r="Z81" s="78"/>
      <c r="AA81" s="56"/>
      <c r="AB81" s="56"/>
      <c r="AC81" s="78"/>
    </row>
    <row r="82" spans="2:29" s="57" customFormat="1" ht="35.25" customHeight="1" x14ac:dyDescent="0.25">
      <c r="B82" s="56"/>
      <c r="C82" s="58"/>
      <c r="D82" s="56"/>
      <c r="E82" s="56"/>
      <c r="F82" s="56"/>
      <c r="H82" s="72"/>
      <c r="I82" s="59"/>
      <c r="J82" s="59"/>
      <c r="K82" s="78"/>
      <c r="L82" s="56"/>
      <c r="M82" s="56"/>
      <c r="N82" s="78"/>
      <c r="O82" s="56"/>
      <c r="P82" s="56"/>
      <c r="Q82" s="78"/>
      <c r="R82" s="56"/>
      <c r="S82" s="56"/>
      <c r="T82" s="78"/>
      <c r="U82" s="56"/>
      <c r="V82" s="56"/>
      <c r="W82" s="78"/>
      <c r="X82" s="56"/>
      <c r="Y82" s="56"/>
      <c r="Z82" s="78"/>
      <c r="AA82" s="56"/>
      <c r="AB82" s="56"/>
      <c r="AC82" s="78"/>
    </row>
  </sheetData>
  <sheetProtection algorithmName="SHA-512" hashValue="c2tQCDzVyYZ9rMEklsyJpy2wXaZdWwxComhlQ8vNL6t1J+4lP6XQI/vQBqPzt/vtCx7iR9ucyw5g2OHPOJaEZw==" saltValue="fZCiX0fh7f/7DDXid/JGBQ==" spinCount="100000" sheet="1" objects="1" scenarios="1"/>
  <mergeCells count="31">
    <mergeCell ref="A61:J61"/>
    <mergeCell ref="A62:J62"/>
    <mergeCell ref="A63:J63"/>
    <mergeCell ref="L12:O12"/>
    <mergeCell ref="H13:K13"/>
    <mergeCell ref="L13:O13"/>
    <mergeCell ref="A52:K52"/>
    <mergeCell ref="A59:V59"/>
    <mergeCell ref="A60:U60"/>
    <mergeCell ref="A9:A13"/>
    <mergeCell ref="B9:B13"/>
    <mergeCell ref="C9:G13"/>
    <mergeCell ref="H9:K9"/>
    <mergeCell ref="L9:O9"/>
    <mergeCell ref="H10:K10"/>
    <mergeCell ref="L10:O10"/>
    <mergeCell ref="H11:K11"/>
    <mergeCell ref="L11:O11"/>
    <mergeCell ref="H12:K12"/>
    <mergeCell ref="A6:F6"/>
    <mergeCell ref="G6:M6"/>
    <mergeCell ref="A7:F7"/>
    <mergeCell ref="G7:M7"/>
    <mergeCell ref="A8:F8"/>
    <mergeCell ref="G8:M8"/>
    <mergeCell ref="A1:M1"/>
    <mergeCell ref="A2:M2"/>
    <mergeCell ref="A4:F4"/>
    <mergeCell ref="G4:M4"/>
    <mergeCell ref="A5:F5"/>
    <mergeCell ref="G5:M5"/>
  </mergeCells>
  <conditionalFormatting sqref="B44:B45">
    <cfRule type="cellIs" dxfId="18" priority="16" operator="greaterThan">
      <formula>600000</formula>
    </cfRule>
    <cfRule type="cellIs" dxfId="17" priority="18" operator="greaterThan">
      <formula>600000</formula>
    </cfRule>
  </conditionalFormatting>
  <conditionalFormatting sqref="C49">
    <cfRule type="cellIs" dxfId="16" priority="14" operator="greaterThan">
      <formula>0.15</formula>
    </cfRule>
    <cfRule type="cellIs" dxfId="15" priority="17" operator="greaterThan">
      <formula>0.2</formula>
    </cfRule>
  </conditionalFormatting>
  <conditionalFormatting sqref="B44">
    <cfRule type="cellIs" dxfId="14" priority="15" operator="greaterThan">
      <formula>600000</formula>
    </cfRule>
  </conditionalFormatting>
  <conditionalFormatting sqref="C23">
    <cfRule type="cellIs" dxfId="13" priority="6" operator="lessThan">
      <formula>0.25</formula>
    </cfRule>
    <cfRule type="cellIs" dxfId="12" priority="13" operator="greaterThan">
      <formula>0.25</formula>
    </cfRule>
  </conditionalFormatting>
  <conditionalFormatting sqref="B47">
    <cfRule type="cellIs" dxfId="11" priority="19" operator="greaterThan">
      <formula>$B$30</formula>
    </cfRule>
  </conditionalFormatting>
  <conditionalFormatting sqref="C35">
    <cfRule type="cellIs" dxfId="10" priority="3" operator="between">
      <formula>0.5</formula>
      <formula>0.75</formula>
    </cfRule>
    <cfRule type="cellIs" dxfId="9" priority="4" operator="between">
      <formula>50</formula>
      <formula>75</formula>
    </cfRule>
    <cfRule type="cellIs" dxfId="8" priority="5" operator="between">
      <formula>50</formula>
      <formula>75</formula>
    </cfRule>
    <cfRule type="cellIs" dxfId="7" priority="11" operator="lessThan">
      <formula>0.5</formula>
    </cfRule>
    <cfRule type="cellIs" dxfId="6" priority="12" operator="greaterThan">
      <formula>0.75</formula>
    </cfRule>
  </conditionalFormatting>
  <conditionalFormatting sqref="C42">
    <cfRule type="cellIs" dxfId="5" priority="1" operator="between">
      <formula>0.08</formula>
      <formula>0.25</formula>
    </cfRule>
    <cfRule type="cellIs" dxfId="4" priority="2" operator="between">
      <formula>8</formula>
      <formula>25</formula>
    </cfRule>
    <cfRule type="cellIs" dxfId="3" priority="9" operator="lessThan">
      <formula>0.08</formula>
    </cfRule>
    <cfRule type="cellIs" dxfId="2" priority="10" operator="greaterThan">
      <formula>0.25</formula>
    </cfRule>
  </conditionalFormatting>
  <conditionalFormatting sqref="C50">
    <cfRule type="cellIs" dxfId="1" priority="7" operator="greaterThan">
      <formula>0.15</formula>
    </cfRule>
    <cfRule type="cellIs" dxfId="0" priority="8" operator="greaterThan">
      <formula>0.2</formula>
    </cfRule>
  </conditionalFormatting>
  <dataValidations count="1">
    <dataValidation type="list" allowBlank="1" showInputMessage="1" showErrorMessage="1" sqref="B9:B13">
      <formula1>$A$72</formula1>
    </dataValidation>
  </dataValidations>
  <pageMargins left="0.7" right="0.7" top="0.75" bottom="0.75" header="0.3" footer="0.3"/>
  <pageSetup paperSize="8"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OBJETIVOS</vt:lpstr>
      <vt:lpstr>PROGRAMA DE TRABAJO I</vt:lpstr>
      <vt:lpstr>PROGRAMA DE TRABAJO II</vt:lpstr>
      <vt:lpstr>CRONOGRAMA</vt:lpstr>
      <vt:lpstr>Info Presupuesto</vt:lpstr>
      <vt:lpstr>PRESUPUESTO A, DENTRO O FOREST</vt:lpstr>
      <vt:lpstr>PRESUPUESTO B, FUERA Y NO FORES</vt:lpstr>
      <vt:lpstr>'PRESUPUESTO A, DENTRO O FOREST'!Área_de_impresión</vt:lpstr>
      <vt:lpstr>'PRESUPUESTO B, FUERA Y NO FORES'!Área_de_impresión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Autoridad de Gestión</dc:creator>
  <cp:lastModifiedBy>Autoridad de Gestión</cp:lastModifiedBy>
  <cp:lastPrinted>2018-03-02T08:38:01Z</cp:lastPrinted>
  <dcterms:created xsi:type="dcterms:W3CDTF">2018-02-05T16:12:33Z</dcterms:created>
  <dcterms:modified xsi:type="dcterms:W3CDTF">2018-03-13T06:56:19Z</dcterms:modified>
</cp:coreProperties>
</file>